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codeName="ThisWorkbook"/>
  <mc:AlternateContent xmlns:mc="http://schemas.openxmlformats.org/markup-compatibility/2006">
    <mc:Choice Requires="x15">
      <x15ac:absPath xmlns:x15ac="http://schemas.microsoft.com/office/spreadsheetml/2010/11/ac" url="https://eecagovtnz.sharepoint.com/sites/Business/SP/Sector Programme Admin/Energy Calculators/Refreshed/"/>
    </mc:Choice>
  </mc:AlternateContent>
  <xr:revisionPtr revIDLastSave="0" documentId="8_{F67A442B-B6A3-426F-9147-53E8B0564D89}" xr6:coauthVersionLast="47" xr6:coauthVersionMax="47" xr10:uidLastSave="{00000000-0000-0000-0000-000000000000}"/>
  <workbookProtection workbookAlgorithmName="SHA-512" workbookHashValue="kl/eolJq/3HAb1G8lGEuZhb5Sykm1K30xmNxsqIFfhden/bHxSgdfilqJTmkBZI4Q2PRpAjVYP2GN6G9FPliGw==" workbookSaltValue="XQvm8mjJn1cQuLfz/emGYg==" workbookSpinCount="100000" lockStructure="1"/>
  <bookViews>
    <workbookView xWindow="8715" yWindow="570" windowWidth="38700" windowHeight="15345" firstSheet="1" activeTab="1" xr2:uid="{C662F0B1-FB37-4F53-9E0A-C211DCA7A067}"/>
  </bookViews>
  <sheets>
    <sheet name="Introduction" sheetId="4" r:id="rId1"/>
    <sheet name="Energy Calculator" sheetId="5" r:id="rId2"/>
    <sheet name="Graph" sheetId="7" r:id="rId3"/>
    <sheet name="Parameters " sheetId="3" r:id="rId4"/>
    <sheet name="Example" sheetId="6" r:id="rId5"/>
  </sheets>
  <definedNames>
    <definedName name="_ftn1" localSheetId="0">Introduction!$P$21</definedName>
    <definedName name="_ftnref1" localSheetId="0">Introduction!#REF!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7" l="1"/>
  <c r="AC10" i="5"/>
  <c r="AB10" i="5" l="1"/>
  <c r="G10" i="5"/>
  <c r="V23" i="5" l="1"/>
  <c r="W23" i="5"/>
  <c r="X23" i="5"/>
  <c r="Y23" i="5"/>
  <c r="Z12" i="5"/>
  <c r="Z13" i="5"/>
  <c r="Z14" i="5"/>
  <c r="Z15" i="5"/>
  <c r="Z16" i="5"/>
  <c r="Z17" i="5"/>
  <c r="Z18" i="5"/>
  <c r="Z19" i="5"/>
  <c r="Z20" i="5"/>
  <c r="Z21" i="5"/>
  <c r="Z22" i="5"/>
  <c r="Z11" i="5"/>
  <c r="G11" i="5" l="1"/>
  <c r="T23" i="5"/>
  <c r="U23" i="5"/>
  <c r="N23" i="5"/>
  <c r="O23" i="5"/>
  <c r="P23" i="5"/>
  <c r="G12" i="5"/>
  <c r="AC12" i="5" s="1"/>
  <c r="AC11" i="5" l="1"/>
  <c r="A19" i="3"/>
  <c r="Z23" i="5" l="1"/>
  <c r="C9" i="3" l="1"/>
  <c r="K23" i="5"/>
  <c r="L23" i="5"/>
  <c r="M23" i="5"/>
  <c r="J23" i="5"/>
  <c r="D23" i="5"/>
  <c r="E23" i="5"/>
  <c r="F23" i="5"/>
  <c r="C23" i="5"/>
  <c r="G13" i="5"/>
  <c r="AC13" i="5" s="1"/>
  <c r="G14" i="5"/>
  <c r="AC14" i="5" s="1"/>
  <c r="G15" i="5"/>
  <c r="AC15" i="5" s="1"/>
  <c r="G16" i="5"/>
  <c r="AC16" i="5" s="1"/>
  <c r="G17" i="5"/>
  <c r="AC17" i="5" s="1"/>
  <c r="G18" i="5"/>
  <c r="AC18" i="5" s="1"/>
  <c r="G19" i="5"/>
  <c r="AC19" i="5" s="1"/>
  <c r="G20" i="5"/>
  <c r="AC20" i="5" s="1"/>
  <c r="G21" i="5"/>
  <c r="AC21" i="5" s="1"/>
  <c r="G22" i="5"/>
  <c r="AC22" i="5" s="1"/>
  <c r="Q13" i="5" l="1"/>
  <c r="Q21" i="5"/>
  <c r="Q17" i="5"/>
  <c r="Q14" i="5"/>
  <c r="AB14" i="5" s="1"/>
  <c r="Q22" i="5"/>
  <c r="Q16" i="5"/>
  <c r="AB16" i="5" s="1"/>
  <c r="Q15" i="5"/>
  <c r="Q11" i="5"/>
  <c r="AB11" i="5" s="1"/>
  <c r="Q18" i="5"/>
  <c r="AB18" i="5" s="1"/>
  <c r="Q12" i="5"/>
  <c r="Q20" i="5"/>
  <c r="AB20" i="5" s="1"/>
  <c r="Q19" i="5"/>
  <c r="AB21" i="5"/>
  <c r="AB22" i="5"/>
  <c r="AB12" i="5"/>
  <c r="AB19" i="5"/>
  <c r="AD11" i="5"/>
  <c r="AD14" i="5"/>
  <c r="AD12" i="5"/>
  <c r="AD21" i="5"/>
  <c r="AD13" i="5"/>
  <c r="AD19" i="5"/>
  <c r="AD20" i="5"/>
  <c r="AD15" i="5"/>
  <c r="AD22" i="5"/>
  <c r="AD18" i="5"/>
  <c r="AD17" i="5"/>
  <c r="AD16" i="5"/>
  <c r="AB17" i="5"/>
  <c r="AB15" i="5"/>
  <c r="G23" i="5"/>
  <c r="AC23" i="5" s="1"/>
  <c r="AD23" i="5"/>
  <c r="AB13" i="5" l="1"/>
  <c r="AB23" i="5" s="1"/>
  <c r="Q23" i="5"/>
</calcChain>
</file>

<file path=xl/sharedStrings.xml><?xml version="1.0" encoding="utf-8"?>
<sst xmlns="http://schemas.openxmlformats.org/spreadsheetml/2006/main" count="147" uniqueCount="99">
  <si>
    <t> </t>
  </si>
  <si>
    <t> Energy Intensity Calculator - Manufacturing</t>
  </si>
  <si>
    <t xml:space="preserve">Introduction </t>
  </si>
  <si>
    <t xml:space="preserve">The most important step in energy management and conservation is measuring and accounting for energy consumption.
EECA works with the EMA (Employers and Manufacturers Association) to help members know what to measure and how to measure.
A measurement of current energy use will allow users to identify their potential energy and cost savings opportunities and will highlight success post optimisation.
This calculator is designed for individual site use only to support with their energy usage.
Note: multiple factors influence energy intensity such as geographic area, fuel type and type of produce. This tool is only designed to support sites in understanding a basic energy measurement.	</t>
  </si>
  <si>
    <t>Instructions</t>
  </si>
  <si>
    <t>Steps</t>
  </si>
  <si>
    <t>In the Energy Calculator tab, fill in monthly production data. The tool gives the options of multiple entries of differing batch types where the units for can be selected pending on output.</t>
  </si>
  <si>
    <t xml:space="preserve">Enter your Energy usage. This can be found in your energy bills - the amount of energy consumed within that given month. </t>
  </si>
  <si>
    <r>
      <rPr>
        <b/>
        <u val="double"/>
        <sz val="11"/>
        <color rgb="FF164057"/>
        <rFont val="Arial"/>
        <family val="2"/>
      </rPr>
      <t xml:space="preserve">Note </t>
    </r>
    <r>
      <rPr>
        <u val="double"/>
        <sz val="11"/>
        <color rgb="FF164057"/>
        <rFont val="Arial"/>
        <family val="2"/>
      </rPr>
      <t xml:space="preserve">it is important that you enter under the correct fuel type as the energy intensity in MJ and emissions factors are different for each different fuel type. </t>
    </r>
  </si>
  <si>
    <t xml:space="preserve">The tool has inputs for many different types of fuel. Enter the total consumed under the relevant your fuel type. </t>
  </si>
  <si>
    <t>The energy intensity for the given month will be displayed in yellow (if Step 1-3 have been filled in correctly)</t>
  </si>
  <si>
    <t xml:space="preserve">This will show the energy used per kg of production for that month </t>
  </si>
  <si>
    <t>Total tons of CO2 emissions are also displayed.</t>
  </si>
  <si>
    <t>Repeat steps 2 &amp; 3 for each month and the tool will calculate the annual energy intensity along with displaying the month.</t>
  </si>
  <si>
    <t xml:space="preserve">This helps display variations in season and other anomalies. </t>
  </si>
  <si>
    <t>Key</t>
  </si>
  <si>
    <t>Editable</t>
  </si>
  <si>
    <t>Notes:</t>
  </si>
  <si>
    <t>Drop down selections</t>
  </si>
  <si>
    <t xml:space="preserve">Moving cells or changing calculations will cause inaccurate results </t>
  </si>
  <si>
    <t>Total sum of cells</t>
  </si>
  <si>
    <t xml:space="preserve">Do not change anything on the parameters tab, this will affect results  </t>
  </si>
  <si>
    <t>Calculation output</t>
  </si>
  <si>
    <t xml:space="preserve"> </t>
  </si>
  <si>
    <t xml:space="preserve">* Select Coal type: </t>
  </si>
  <si>
    <t>Bituminous</t>
  </si>
  <si>
    <t>Batch production</t>
  </si>
  <si>
    <t>kg</t>
  </si>
  <si>
    <t>Energy &amp; Fuel consumption</t>
  </si>
  <si>
    <t>Cost</t>
  </si>
  <si>
    <t>Energy intensity</t>
  </si>
  <si>
    <t>Energy Cost</t>
  </si>
  <si>
    <t>Total emissions</t>
  </si>
  <si>
    <t>Batch 1</t>
  </si>
  <si>
    <t>Batch 2</t>
  </si>
  <si>
    <t>Batch 3</t>
  </si>
  <si>
    <t>Batch 4</t>
  </si>
  <si>
    <t>Electricity (kWh)</t>
  </si>
  <si>
    <t>Gas (GJ)</t>
  </si>
  <si>
    <t>LPG (L)</t>
  </si>
  <si>
    <t>LPG (kg)</t>
  </si>
  <si>
    <t>Diesel (L)</t>
  </si>
  <si>
    <t xml:space="preserve">Waste oil (L) </t>
  </si>
  <si>
    <t>* Coal  (T)</t>
  </si>
  <si>
    <t>Total (kWh)</t>
  </si>
  <si>
    <t>Electricity ($)</t>
  </si>
  <si>
    <t>Gas ($)</t>
  </si>
  <si>
    <t>LPG ($)</t>
  </si>
  <si>
    <t>Diesel ($)</t>
  </si>
  <si>
    <t xml:space="preserve">Waste oil ($) </t>
  </si>
  <si>
    <t>Coal  ($)</t>
  </si>
  <si>
    <t>Total ($)</t>
  </si>
  <si>
    <t>tCO₂e</t>
  </si>
  <si>
    <t>January</t>
  </si>
  <si>
    <t>February</t>
  </si>
  <si>
    <t>March</t>
  </si>
  <si>
    <t>April</t>
  </si>
  <si>
    <t>May</t>
  </si>
  <si>
    <t>June</t>
  </si>
  <si>
    <t>July</t>
  </si>
  <si>
    <t>August</t>
  </si>
  <si>
    <t>September</t>
  </si>
  <si>
    <t>October</t>
  </si>
  <si>
    <t>November</t>
  </si>
  <si>
    <t>December</t>
  </si>
  <si>
    <t>Total</t>
  </si>
  <si>
    <t>Parameters and emissions factors</t>
  </si>
  <si>
    <t>Energy unit conversions</t>
  </si>
  <si>
    <t>kwh to MJ</t>
  </si>
  <si>
    <t>Energy unit converter - Gen Less tools</t>
  </si>
  <si>
    <t>Production units</t>
  </si>
  <si>
    <t>GJ to MJ</t>
  </si>
  <si>
    <t>LPG L to MJ</t>
  </si>
  <si>
    <t>LPG Gas Unit Conversion Values: kg, Litres, MJ, kWh &amp; m³ (elgas.com.au)</t>
  </si>
  <si>
    <t>L</t>
  </si>
  <si>
    <t>LPG kg to MJ</t>
  </si>
  <si>
    <t>t</t>
  </si>
  <si>
    <t>LPG L to kg</t>
  </si>
  <si>
    <t>m³</t>
  </si>
  <si>
    <t>Diesel L to MJ</t>
  </si>
  <si>
    <t>CO2 emission calculator - Gen Less tools</t>
  </si>
  <si>
    <t xml:space="preserve">Waste oil L to MJ </t>
  </si>
  <si>
    <t>MJ to kWh</t>
  </si>
  <si>
    <t>Convert MJ to kwh - Conversion of Measurement Units (convertunits.com)</t>
  </si>
  <si>
    <t>CO2 emissions factors</t>
  </si>
  <si>
    <t>Electricity  tCO₂e/kWh</t>
  </si>
  <si>
    <t>Natural gas  tCO₂e/GJ</t>
  </si>
  <si>
    <t>LPG tCO₂e/kg</t>
  </si>
  <si>
    <t>2024 Emission factors summary - Ministry for the Environment</t>
  </si>
  <si>
    <t>Diesel tCO₂e/L</t>
  </si>
  <si>
    <t>Waste oil tCO₂e/L</t>
  </si>
  <si>
    <t>N/A</t>
  </si>
  <si>
    <t>Coal Type</t>
  </si>
  <si>
    <t>Sub-bituminous</t>
  </si>
  <si>
    <t>Lignite</t>
  </si>
  <si>
    <t>Peat</t>
  </si>
  <si>
    <t>Coal MJ/t</t>
  </si>
  <si>
    <t>Coal  tCO₂e/tonne</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</si>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</sst>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0.000000"/>
    <numFmt numFmtId="166" formatCode="_(* #,##0.0000_);_(* \(#,##0.0000\);_(* &quot;-&quot;??_);_(@_)"/>
  </numFmts>
  <fonts count="29">
    <font>
      <sz val="11"/>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sz val="8"/>
      <name val="Calibri"/>
      <family val="2"/>
      <scheme val="minor"/>
    </font>
    <font>
      <b/>
      <i/>
      <sz val="11"/>
      <color theme="1"/>
      <name val="Calibri"/>
      <family val="2"/>
      <scheme val="minor"/>
    </font>
    <font>
      <sz val="11"/>
      <color theme="1"/>
      <name val="Franklin Gothic Book"/>
      <family val="2"/>
    </font>
    <font>
      <sz val="11"/>
      <color rgb="FF164057"/>
      <name val="Franklin Gothic Book"/>
      <family val="2"/>
    </font>
    <font>
      <sz val="11"/>
      <color theme="1"/>
      <name val="Franklin Gothic Medium"/>
      <family val="2"/>
    </font>
    <font>
      <sz val="24"/>
      <color rgb="FF164057"/>
      <name val="Arial"/>
      <family val="2"/>
    </font>
    <font>
      <sz val="10"/>
      <color rgb="FF164057"/>
      <name val="Arial"/>
      <family val="2"/>
    </font>
    <font>
      <sz val="11"/>
      <color theme="1"/>
      <name val="Arial"/>
      <family val="2"/>
    </font>
    <font>
      <sz val="10"/>
      <color theme="1"/>
      <name val="Arial"/>
      <family val="2"/>
    </font>
    <font>
      <b/>
      <sz val="10"/>
      <color rgb="FF164057"/>
      <name val="Arial"/>
      <family val="2"/>
    </font>
    <font>
      <b/>
      <sz val="11"/>
      <color theme="0"/>
      <name val="Arial"/>
      <family val="2"/>
    </font>
    <font>
      <b/>
      <sz val="10"/>
      <color theme="1"/>
      <name val="Arial"/>
      <family val="2"/>
    </font>
    <font>
      <b/>
      <sz val="11"/>
      <color rgb="FF164057"/>
      <name val="Arial"/>
      <family val="2"/>
    </font>
    <font>
      <b/>
      <sz val="11"/>
      <color rgb="FF164057"/>
      <name val="Franklin Gothic Book"/>
      <family val="2"/>
    </font>
    <font>
      <u/>
      <sz val="10"/>
      <color theme="10"/>
      <name val="Arial"/>
      <family val="2"/>
    </font>
    <font>
      <sz val="11"/>
      <color rgb="FF164057"/>
      <name val="Arial"/>
      <family val="2"/>
    </font>
    <font>
      <u val="double"/>
      <sz val="11"/>
      <color rgb="FF164057"/>
      <name val="Arial"/>
      <family val="2"/>
    </font>
    <font>
      <b/>
      <u val="double"/>
      <sz val="11"/>
      <color rgb="FF164057"/>
      <name val="Arial"/>
      <family val="2"/>
    </font>
    <font>
      <sz val="12"/>
      <color rgb="FF164057"/>
      <name val="Arial"/>
      <family val="2"/>
    </font>
    <font>
      <b/>
      <sz val="11"/>
      <color theme="1"/>
      <name val="Arial"/>
      <family val="2"/>
    </font>
    <font>
      <b/>
      <sz val="11"/>
      <color rgb="FF000000"/>
      <name val="Calibri"/>
      <family val="2"/>
    </font>
    <font>
      <sz val="36"/>
      <color theme="0"/>
      <name val="Franklin Gothic Book"/>
      <family val="2"/>
    </font>
    <font>
      <sz val="11"/>
      <color rgb="FF000000"/>
      <name val="Calibri"/>
      <family val="2"/>
    </font>
    <font>
      <b/>
      <sz val="11"/>
      <color theme="0"/>
      <name val="Franklin Gothic Book"/>
      <family val="2"/>
    </font>
    <font>
      <sz val="24"/>
      <color theme="0"/>
      <name val="Franklin Gothic Book"/>
      <family val="2"/>
    </font>
  </fonts>
  <fills count="14">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rgb="FF164057"/>
        <bgColor indexed="64"/>
      </patternFill>
    </fill>
    <fill>
      <patternFill patternType="solid">
        <fgColor theme="0" tint="-4.9989318521683403E-2"/>
        <bgColor indexed="64"/>
      </patternFill>
    </fill>
    <fill>
      <patternFill patternType="solid">
        <fgColor theme="0"/>
        <bgColor indexed="64"/>
      </patternFill>
    </fill>
    <fill>
      <patternFill patternType="solid">
        <fgColor rgb="FF41B496"/>
        <bgColor indexed="64"/>
      </patternFill>
    </fill>
    <fill>
      <patternFill patternType="solid">
        <fgColor rgb="FFB8CAD4"/>
        <bgColor indexed="64"/>
      </patternFill>
    </fill>
    <fill>
      <patternFill patternType="solid">
        <fgColor rgb="FF164057"/>
        <bgColor rgb="FF000000"/>
      </patternFill>
    </fill>
    <fill>
      <patternFill patternType="solid">
        <fgColor rgb="FFFFFF00"/>
        <bgColor indexed="64"/>
      </patternFill>
    </fill>
    <fill>
      <patternFill patternType="solid">
        <fgColor rgb="FFAAC1C2"/>
        <bgColor indexed="64"/>
      </patternFill>
    </fill>
    <fill>
      <patternFill patternType="solid">
        <fgColor theme="4"/>
        <bgColor indexed="64"/>
      </patternFill>
    </fill>
    <fill>
      <patternFill patternType="solid">
        <fgColor theme="0"/>
        <bgColor rgb="FF000000"/>
      </patternFill>
    </fill>
  </fills>
  <borders count="14">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top/>
      <bottom style="thin">
        <color rgb="FF000000"/>
      </bottom>
      <diagonal/>
    </border>
    <border>
      <left style="medium">
        <color rgb="FF000000"/>
      </left>
      <right/>
      <top style="medium">
        <color rgb="FF000000"/>
      </top>
      <bottom/>
      <diagonal/>
    </border>
  </borders>
  <cellStyleXfs count="4">
    <xf numFmtId="0" fontId="0" fillId="0" borderId="0"/>
    <xf numFmtId="0" fontId="1"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cellStyleXfs>
  <cellXfs count="103">
    <xf numFmtId="0" fontId="0" fillId="0" borderId="0" xfId="0"/>
    <xf numFmtId="0" fontId="1" fillId="0" borderId="0" xfId="1"/>
    <xf numFmtId="0" fontId="6" fillId="0" borderId="1" xfId="0" applyFont="1" applyBorder="1"/>
    <xf numFmtId="0" fontId="0" fillId="5" borderId="0" xfId="0" applyFill="1"/>
    <xf numFmtId="0" fontId="0" fillId="5" borderId="2" xfId="0" applyFill="1" applyBorder="1"/>
    <xf numFmtId="0" fontId="12" fillId="0" borderId="0" xfId="0" applyFont="1"/>
    <xf numFmtId="0" fontId="0" fillId="4" borderId="0" xfId="0" applyFill="1"/>
    <xf numFmtId="0" fontId="10" fillId="0" borderId="0" xfId="0" applyFont="1" applyAlignment="1">
      <alignment horizontal="right"/>
    </xf>
    <xf numFmtId="0" fontId="10" fillId="0" borderId="0" xfId="0" applyFont="1"/>
    <xf numFmtId="0" fontId="13" fillId="0" borderId="1" xfId="0" applyFont="1" applyBorder="1" applyAlignment="1">
      <alignment horizontal="right"/>
    </xf>
    <xf numFmtId="0" fontId="18" fillId="0" borderId="0" xfId="1" applyFont="1"/>
    <xf numFmtId="0" fontId="18" fillId="0" borderId="0" xfId="1" applyFont="1" applyBorder="1"/>
    <xf numFmtId="0" fontId="12" fillId="0" borderId="2" xfId="0" applyFont="1" applyBorder="1"/>
    <xf numFmtId="0" fontId="10" fillId="5" borderId="7" xfId="0" applyFont="1" applyFill="1" applyBorder="1" applyAlignment="1">
      <alignment horizontal="right"/>
    </xf>
    <xf numFmtId="0" fontId="10" fillId="5" borderId="0" xfId="0" applyFont="1" applyFill="1" applyAlignment="1">
      <alignment horizontal="right"/>
    </xf>
    <xf numFmtId="0" fontId="10" fillId="5" borderId="2" xfId="0" applyFont="1" applyFill="1" applyBorder="1" applyAlignment="1">
      <alignment horizontal="right"/>
    </xf>
    <xf numFmtId="0" fontId="13" fillId="5" borderId="0" xfId="0" applyFont="1" applyFill="1"/>
    <xf numFmtId="0" fontId="10" fillId="5" borderId="7" xfId="0" applyFont="1" applyFill="1" applyBorder="1"/>
    <xf numFmtId="0" fontId="12" fillId="5" borderId="7" xfId="0" applyFont="1" applyFill="1" applyBorder="1"/>
    <xf numFmtId="0" fontId="10" fillId="5" borderId="0" xfId="0" applyFont="1" applyFill="1"/>
    <xf numFmtId="0" fontId="18" fillId="5" borderId="0" xfId="1" applyFont="1" applyFill="1" applyBorder="1"/>
    <xf numFmtId="0" fontId="12" fillId="5" borderId="0" xfId="0" applyFont="1" applyFill="1"/>
    <xf numFmtId="0" fontId="10" fillId="5" borderId="2" xfId="0" applyFont="1" applyFill="1" applyBorder="1"/>
    <xf numFmtId="2" fontId="10" fillId="5" borderId="2" xfId="0" applyNumberFormat="1" applyFont="1" applyFill="1" applyBorder="1"/>
    <xf numFmtId="0" fontId="18" fillId="5" borderId="2" xfId="1" applyFont="1" applyFill="1" applyBorder="1"/>
    <xf numFmtId="0" fontId="12" fillId="5" borderId="2" xfId="0" applyFont="1" applyFill="1" applyBorder="1"/>
    <xf numFmtId="0" fontId="0" fillId="6" borderId="9" xfId="0" applyFill="1" applyBorder="1"/>
    <xf numFmtId="0" fontId="0" fillId="6" borderId="0" xfId="0" applyFill="1"/>
    <xf numFmtId="0" fontId="10" fillId="6" borderId="9" xfId="0" applyFont="1" applyFill="1" applyBorder="1"/>
    <xf numFmtId="0" fontId="10" fillId="6" borderId="0" xfId="0" applyFont="1" applyFill="1"/>
    <xf numFmtId="0" fontId="12" fillId="6" borderId="9" xfId="0" applyFont="1" applyFill="1" applyBorder="1"/>
    <xf numFmtId="0" fontId="13" fillId="5" borderId="0" xfId="0" applyFont="1" applyFill="1" applyAlignment="1">
      <alignment horizontal="right"/>
    </xf>
    <xf numFmtId="14" fontId="0" fillId="0" borderId="0" xfId="0" applyNumberFormat="1"/>
    <xf numFmtId="0" fontId="19" fillId="6" borderId="0" xfId="0" applyFont="1" applyFill="1" applyAlignment="1">
      <alignment horizontal="left" wrapText="1" indent="1"/>
    </xf>
    <xf numFmtId="0" fontId="1" fillId="0" borderId="0" xfId="1" applyFill="1"/>
    <xf numFmtId="0" fontId="0" fillId="6" borderId="8" xfId="0" applyFill="1" applyBorder="1"/>
    <xf numFmtId="0" fontId="0" fillId="6" borderId="11" xfId="0" applyFill="1" applyBorder="1"/>
    <xf numFmtId="0" fontId="9" fillId="6" borderId="0" xfId="0" applyFont="1" applyFill="1" applyAlignment="1">
      <alignment horizontal="left" indent="2"/>
    </xf>
    <xf numFmtId="0" fontId="16" fillId="5" borderId="0" xfId="0" applyFont="1" applyFill="1" applyAlignment="1">
      <alignment horizontal="center"/>
    </xf>
    <xf numFmtId="0" fontId="23" fillId="5" borderId="0" xfId="0" applyFont="1" applyFill="1"/>
    <xf numFmtId="0" fontId="11" fillId="5" borderId="0" xfId="0" applyFont="1" applyFill="1"/>
    <xf numFmtId="0" fontId="19" fillId="5" borderId="0" xfId="0" applyFont="1" applyFill="1"/>
    <xf numFmtId="0" fontId="16" fillId="5" borderId="0" xfId="0" applyFont="1" applyFill="1"/>
    <xf numFmtId="0" fontId="3" fillId="5" borderId="0" xfId="0" applyFont="1" applyFill="1" applyAlignment="1">
      <alignment horizontal="left"/>
    </xf>
    <xf numFmtId="0" fontId="20" fillId="5" borderId="0" xfId="0" applyFont="1" applyFill="1" applyAlignment="1">
      <alignment vertical="center"/>
    </xf>
    <xf numFmtId="0" fontId="19" fillId="5" borderId="0" xfId="0" applyFont="1" applyFill="1" applyAlignment="1">
      <alignment vertical="center"/>
    </xf>
    <xf numFmtId="0" fontId="19" fillId="5" borderId="0" xfId="0" applyFont="1" applyFill="1" applyAlignment="1">
      <alignment horizontal="left" vertical="center" indent="1"/>
    </xf>
    <xf numFmtId="0" fontId="16" fillId="5" borderId="0" xfId="0" applyFont="1" applyFill="1" applyAlignment="1">
      <alignment vertical="center"/>
    </xf>
    <xf numFmtId="0" fontId="24" fillId="9" borderId="13" xfId="0" applyFont="1" applyFill="1" applyBorder="1"/>
    <xf numFmtId="4" fontId="6" fillId="11" borderId="0" xfId="0" applyNumberFormat="1" applyFont="1" applyFill="1"/>
    <xf numFmtId="0" fontId="7" fillId="0" borderId="10" xfId="0" applyFont="1" applyBorder="1"/>
    <xf numFmtId="0" fontId="13" fillId="0" borderId="10" xfId="0" applyFont="1" applyBorder="1"/>
    <xf numFmtId="0" fontId="12" fillId="0" borderId="10" xfId="0" applyFont="1" applyBorder="1"/>
    <xf numFmtId="0" fontId="0" fillId="8" borderId="10" xfId="0" applyFill="1" applyBorder="1" applyAlignment="1">
      <alignment horizontal="right"/>
    </xf>
    <xf numFmtId="164" fontId="12" fillId="2" borderId="10" xfId="2" applyFont="1" applyFill="1" applyBorder="1"/>
    <xf numFmtId="0" fontId="15" fillId="0" borderId="10" xfId="0" applyFont="1" applyBorder="1"/>
    <xf numFmtId="0" fontId="12" fillId="2" borderId="10" xfId="0" applyFont="1" applyFill="1" applyBorder="1"/>
    <xf numFmtId="0" fontId="13" fillId="0" borderId="10" xfId="0" applyFont="1" applyBorder="1" applyAlignment="1">
      <alignment horizontal="center"/>
    </xf>
    <xf numFmtId="0" fontId="13" fillId="3" borderId="10" xfId="0" applyFont="1" applyFill="1" applyBorder="1"/>
    <xf numFmtId="0" fontId="13" fillId="0" borderId="10" xfId="0" applyFont="1" applyBorder="1" applyAlignment="1">
      <alignment horizontal="right"/>
    </xf>
    <xf numFmtId="0" fontId="12" fillId="8" borderId="10" xfId="0" applyFont="1" applyFill="1" applyBorder="1" applyAlignment="1">
      <alignment horizontal="right"/>
    </xf>
    <xf numFmtId="44" fontId="12" fillId="2" borderId="10" xfId="3" applyFont="1" applyFill="1" applyBorder="1"/>
    <xf numFmtId="164" fontId="12" fillId="7" borderId="10" xfId="2" applyFont="1" applyFill="1" applyBorder="1"/>
    <xf numFmtId="165" fontId="10" fillId="0" borderId="0" xfId="0" applyNumberFormat="1" applyFont="1"/>
    <xf numFmtId="0" fontId="0" fillId="8" borderId="10" xfId="0" applyFill="1" applyBorder="1" applyAlignment="1" applyProtection="1">
      <alignment horizontal="right"/>
      <protection locked="0"/>
    </xf>
    <xf numFmtId="0" fontId="11" fillId="10" borderId="10" xfId="0" applyFont="1" applyFill="1" applyBorder="1" applyAlignment="1" applyProtection="1">
      <alignment horizontal="center" vertical="center"/>
      <protection locked="0"/>
    </xf>
    <xf numFmtId="0" fontId="12" fillId="8" borderId="10" xfId="0" applyFont="1" applyFill="1" applyBorder="1" applyAlignment="1" applyProtection="1">
      <alignment horizontal="right"/>
      <protection locked="0"/>
    </xf>
    <xf numFmtId="166" fontId="12" fillId="7" borderId="10" xfId="2" applyNumberFormat="1" applyFont="1" applyFill="1" applyBorder="1"/>
    <xf numFmtId="0" fontId="14" fillId="12" borderId="10" xfId="0" applyFont="1" applyFill="1" applyBorder="1" applyAlignment="1">
      <alignment horizontal="center" vertical="center" wrapText="1"/>
    </xf>
    <xf numFmtId="0" fontId="5" fillId="6" borderId="4" xfId="0" applyFont="1" applyFill="1" applyBorder="1"/>
    <xf numFmtId="0" fontId="0" fillId="6" borderId="5" xfId="0" applyFill="1" applyBorder="1"/>
    <xf numFmtId="0" fontId="0" fillId="6" borderId="6" xfId="0" applyFill="1" applyBorder="1"/>
    <xf numFmtId="0" fontId="3" fillId="6" borderId="0" xfId="0" applyFont="1" applyFill="1" applyAlignment="1">
      <alignment horizontal="center" wrapText="1"/>
    </xf>
    <xf numFmtId="0" fontId="8" fillId="6" borderId="0" xfId="0" applyFont="1" applyFill="1"/>
    <xf numFmtId="0" fontId="7" fillId="6" borderId="0" xfId="0" applyFont="1" applyFill="1"/>
    <xf numFmtId="0" fontId="17" fillId="6" borderId="0" xfId="0" applyFont="1" applyFill="1"/>
    <xf numFmtId="43" fontId="0" fillId="6" borderId="0" xfId="0" applyNumberFormat="1" applyFill="1"/>
    <xf numFmtId="0" fontId="27" fillId="4" borderId="3" xfId="0" applyFont="1" applyFill="1" applyBorder="1" applyAlignment="1">
      <alignment vertical="center" wrapText="1"/>
    </xf>
    <xf numFmtId="0" fontId="11" fillId="6" borderId="2" xfId="0" applyFont="1" applyFill="1" applyBorder="1"/>
    <xf numFmtId="0" fontId="24" fillId="13" borderId="0" xfId="0" applyFont="1" applyFill="1"/>
    <xf numFmtId="0" fontId="25" fillId="13" borderId="0" xfId="0" applyFont="1" applyFill="1" applyAlignment="1">
      <alignment horizontal="left" vertical="center"/>
    </xf>
    <xf numFmtId="0" fontId="26" fillId="13" borderId="0" xfId="0" applyFont="1" applyFill="1" applyAlignment="1">
      <alignment horizontal="left" vertical="center"/>
    </xf>
    <xf numFmtId="0" fontId="16" fillId="5" borderId="10" xfId="0" applyFont="1" applyFill="1" applyBorder="1"/>
    <xf numFmtId="0" fontId="11" fillId="8" borderId="10" xfId="0" applyFont="1" applyFill="1" applyBorder="1"/>
    <xf numFmtId="0" fontId="11" fillId="10" borderId="10" xfId="0" applyFont="1" applyFill="1" applyBorder="1"/>
    <xf numFmtId="0" fontId="11" fillId="2" borderId="10" xfId="0" applyFont="1" applyFill="1" applyBorder="1"/>
    <xf numFmtId="0" fontId="11" fillId="7" borderId="10" xfId="0" applyFont="1" applyFill="1" applyBorder="1"/>
    <xf numFmtId="0" fontId="22" fillId="5" borderId="0" xfId="0" applyFont="1" applyFill="1" applyAlignment="1">
      <alignment horizontal="left" vertical="center" wrapText="1" indent="2"/>
    </xf>
    <xf numFmtId="0" fontId="9" fillId="6" borderId="8" xfId="0" applyFont="1" applyFill="1" applyBorder="1" applyAlignment="1">
      <alignment horizontal="left" vertical="center" indent="2"/>
    </xf>
    <xf numFmtId="0" fontId="0" fillId="6" borderId="0" xfId="0" applyFill="1" applyAlignment="1">
      <alignment horizontal="center"/>
    </xf>
    <xf numFmtId="0" fontId="25" fillId="9" borderId="12" xfId="0" applyFont="1" applyFill="1" applyBorder="1" applyAlignment="1">
      <alignment horizontal="center" vertical="center"/>
    </xf>
    <xf numFmtId="0" fontId="25" fillId="9" borderId="0" xfId="0" applyFont="1" applyFill="1" applyAlignment="1">
      <alignment horizontal="left" vertical="center"/>
    </xf>
    <xf numFmtId="0" fontId="26" fillId="9" borderId="0" xfId="0" applyFont="1" applyFill="1" applyAlignment="1">
      <alignment horizontal="left" vertical="center"/>
    </xf>
    <xf numFmtId="0" fontId="14" fillId="12" borderId="4" xfId="0" applyFont="1" applyFill="1" applyBorder="1" applyAlignment="1">
      <alignment horizontal="center" vertical="center"/>
    </xf>
    <xf numFmtId="0" fontId="14" fillId="12" borderId="5" xfId="0" applyFont="1" applyFill="1" applyBorder="1" applyAlignment="1">
      <alignment horizontal="center" vertical="center"/>
    </xf>
    <xf numFmtId="0" fontId="14" fillId="12" borderId="6" xfId="0" applyFont="1" applyFill="1" applyBorder="1" applyAlignment="1">
      <alignment horizontal="center" vertical="center"/>
    </xf>
    <xf numFmtId="0" fontId="14" fillId="12" borderId="10" xfId="0" applyFont="1" applyFill="1" applyBorder="1" applyAlignment="1">
      <alignment horizontal="center"/>
    </xf>
    <xf numFmtId="0" fontId="11" fillId="8" borderId="10" xfId="0" applyFont="1" applyFill="1" applyBorder="1" applyAlignment="1">
      <alignment horizontal="center"/>
    </xf>
    <xf numFmtId="0" fontId="11" fillId="10" borderId="10" xfId="0" applyFont="1" applyFill="1" applyBorder="1" applyAlignment="1">
      <alignment horizontal="center"/>
    </xf>
    <xf numFmtId="0" fontId="11" fillId="2" borderId="10" xfId="0" applyFont="1" applyFill="1" applyBorder="1" applyAlignment="1">
      <alignment horizontal="center"/>
    </xf>
    <xf numFmtId="0" fontId="11" fillId="7" borderId="10" xfId="0" applyFont="1" applyFill="1" applyBorder="1" applyAlignment="1">
      <alignment horizontal="center"/>
    </xf>
    <xf numFmtId="0" fontId="28" fillId="9" borderId="0" xfId="0" applyFont="1" applyFill="1" applyAlignment="1">
      <alignment horizontal="center" vertical="center"/>
    </xf>
    <xf numFmtId="0" fontId="28" fillId="9" borderId="2" xfId="0" applyFont="1" applyFill="1" applyBorder="1" applyAlignment="1">
      <alignment horizontal="center" vertical="center"/>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colors>
    <mruColors>
      <color rgb="FF164057"/>
      <color rgb="FFB8CAD4"/>
      <color rgb="FF41B496"/>
      <color rgb="FF89A4B3"/>
      <color rgb="FFBCF5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Energy use by productivity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Graph!$H$10</c:f>
              <c:strCache>
                <c:ptCount val="1"/>
              </c:strCache>
            </c:strRef>
          </c:tx>
          <c:spPr>
            <a:ln w="28575" cap="rnd">
              <a:solidFill>
                <a:schemeClr val="accent1"/>
              </a:solidFill>
              <a:round/>
            </a:ln>
            <a:effectLst/>
          </c:spPr>
          <c:marker>
            <c:symbol val="none"/>
          </c:marker>
          <c:cat>
            <c:strRef>
              <c:f>'Energy Calculator'!$S$11:$S$22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'Energy Calculator'!$AB$11:$AB$22</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B48D-486F-B44E-C8426412646A}"/>
            </c:ext>
          </c:extLst>
        </c:ser>
        <c:dLbls>
          <c:showLegendKey val="0"/>
          <c:showVal val="0"/>
          <c:showCatName val="0"/>
          <c:showSerName val="0"/>
          <c:showPercent val="0"/>
          <c:showBubbleSize val="0"/>
        </c:dLbls>
        <c:smooth val="0"/>
        <c:axId val="563994672"/>
        <c:axId val="563990736"/>
      </c:lineChart>
      <c:catAx>
        <c:axId val="56399467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0736"/>
        <c:crosses val="autoZero"/>
        <c:auto val="1"/>
        <c:lblAlgn val="ctr"/>
        <c:lblOffset val="100"/>
        <c:noMultiLvlLbl val="0"/>
      </c:catAx>
      <c:valAx>
        <c:axId val="563990736"/>
        <c:scaling>
          <c:orientation val="minMax"/>
        </c:scaling>
        <c:delete val="0"/>
        <c:axPos val="l"/>
        <c:title>
          <c:tx>
            <c:strRef>
              <c:f>Graph!$G$6</c:f>
              <c:strCache>
                <c:ptCount val="1"/>
                <c:pt idx="0">
                  <c:v>Energy Intensity (kWh/kg)</c:v>
                </c:pt>
              </c:strCache>
            </c:strRef>
          </c:tx>
          <c:layout>
            <c:manualLayout>
              <c:xMode val="edge"/>
              <c:yMode val="edge"/>
              <c:x val="8.8105716685083699E-3"/>
              <c:y val="0.363833794129917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994672"/>
        <c:crosses val="autoZero"/>
        <c:crossBetween val="between"/>
      </c:val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801529</xdr:colOff>
      <xdr:row>0</xdr:row>
      <xdr:rowOff>135256</xdr:rowOff>
    </xdr:from>
    <xdr:to>
      <xdr:col>17</xdr:col>
      <xdr:colOff>238387</xdr:colOff>
      <xdr:row>0</xdr:row>
      <xdr:rowOff>1416844</xdr:rowOff>
    </xdr:to>
    <xdr:pic>
      <xdr:nvPicPr>
        <xdr:cNvPr id="4" name="Picture 2">
          <a:extLst>
            <a:ext uri="{FF2B5EF4-FFF2-40B4-BE49-F238E27FC236}">
              <a16:creationId xmlns:a16="http://schemas.microsoft.com/office/drawing/2014/main" id="{9858A3B1-6B94-4C57-95E4-BFEFE667A9EA}"/>
            </a:ext>
          </a:extLst>
        </xdr:cNvPr>
        <xdr:cNvPicPr>
          <a:picLocks noChangeAspect="1"/>
        </xdr:cNvPicPr>
      </xdr:nvPicPr>
      <xdr:blipFill>
        <a:blip xmlns:r="http://schemas.openxmlformats.org/officeDocument/2006/relationships" r:embed="rId1"/>
        <a:stretch>
          <a:fillRect/>
        </a:stretch>
      </xdr:blipFill>
      <xdr:spPr>
        <a:xfrm>
          <a:off x="12814935" y="135256"/>
          <a:ext cx="2056233" cy="1281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58707</xdr:colOff>
      <xdr:row>0</xdr:row>
      <xdr:rowOff>181841</xdr:rowOff>
    </xdr:from>
    <xdr:to>
      <xdr:col>29</xdr:col>
      <xdr:colOff>310052</xdr:colOff>
      <xdr:row>0</xdr:row>
      <xdr:rowOff>1283384</xdr:rowOff>
    </xdr:to>
    <xdr:pic>
      <xdr:nvPicPr>
        <xdr:cNvPr id="3" name="Picture 2">
          <a:extLst>
            <a:ext uri="{FF2B5EF4-FFF2-40B4-BE49-F238E27FC236}">
              <a16:creationId xmlns:a16="http://schemas.microsoft.com/office/drawing/2014/main" id="{050A7552-6671-467B-845F-239C07709D24}"/>
            </a:ext>
          </a:extLst>
        </xdr:cNvPr>
        <xdr:cNvPicPr>
          <a:picLocks noChangeAspect="1"/>
        </xdr:cNvPicPr>
      </xdr:nvPicPr>
      <xdr:blipFill>
        <a:blip xmlns:r="http://schemas.openxmlformats.org/officeDocument/2006/relationships" r:embed="rId1"/>
        <a:stretch>
          <a:fillRect/>
        </a:stretch>
      </xdr:blipFill>
      <xdr:spPr>
        <a:xfrm>
          <a:off x="16900639" y="181841"/>
          <a:ext cx="1879254" cy="110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504824</xdr:colOff>
      <xdr:row>2</xdr:row>
      <xdr:rowOff>52386</xdr:rowOff>
    </xdr:from>
    <xdr:to>
      <xdr:col>18</xdr:col>
      <xdr:colOff>76200</xdr:colOff>
      <xdr:row>28</xdr:row>
      <xdr:rowOff>28575</xdr:rowOff>
    </xdr:to>
    <xdr:graphicFrame macro="">
      <xdr:nvGraphicFramePr>
        <xdr:cNvPr id="3" name="Chart 2">
          <a:extLst>
            <a:ext uri="{FF2B5EF4-FFF2-40B4-BE49-F238E27FC236}">
              <a16:creationId xmlns:a16="http://schemas.microsoft.com/office/drawing/2014/main" id="{FCD209D4-9A86-48DD-BD44-6820FC7077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21</xdr:col>
      <xdr:colOff>561975</xdr:colOff>
      <xdr:row>0</xdr:row>
      <xdr:rowOff>228600</xdr:rowOff>
    </xdr:from>
    <xdr:to>
      <xdr:col>25</xdr:col>
      <xdr:colOff>45085</xdr:colOff>
      <xdr:row>0</xdr:row>
      <xdr:rowOff>1326333</xdr:rowOff>
    </xdr:to>
    <xdr:pic>
      <xdr:nvPicPr>
        <xdr:cNvPr id="6" name="Picture 2">
          <a:extLst>
            <a:ext uri="{FF2B5EF4-FFF2-40B4-BE49-F238E27FC236}">
              <a16:creationId xmlns:a16="http://schemas.microsoft.com/office/drawing/2014/main" id="{4A069ED4-AA61-4D05-919D-81ACEFC7C3FB}"/>
            </a:ext>
          </a:extLst>
        </xdr:cNvPr>
        <xdr:cNvPicPr>
          <a:picLocks noChangeAspect="1"/>
        </xdr:cNvPicPr>
      </xdr:nvPicPr>
      <xdr:blipFill>
        <a:blip xmlns:r="http://schemas.openxmlformats.org/officeDocument/2006/relationships" r:embed="rId2"/>
        <a:stretch>
          <a:fillRect/>
        </a:stretch>
      </xdr:blipFill>
      <xdr:spPr>
        <a:xfrm>
          <a:off x="13363575" y="228600"/>
          <a:ext cx="1921510" cy="10977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214312</xdr:colOff>
      <xdr:row>8</xdr:row>
      <xdr:rowOff>130968</xdr:rowOff>
    </xdr:from>
    <xdr:to>
      <xdr:col>35</xdr:col>
      <xdr:colOff>64716</xdr:colOff>
      <xdr:row>32</xdr:row>
      <xdr:rowOff>55395</xdr:rowOff>
    </xdr:to>
    <xdr:pic>
      <xdr:nvPicPr>
        <xdr:cNvPr id="3" name="Picture 2">
          <a:extLst>
            <a:ext uri="{FF2B5EF4-FFF2-40B4-BE49-F238E27FC236}">
              <a16:creationId xmlns:a16="http://schemas.microsoft.com/office/drawing/2014/main" id="{AB1F39B1-3981-989F-90C3-22FAF7E9D07E}"/>
            </a:ext>
          </a:extLst>
        </xdr:cNvPr>
        <xdr:cNvPicPr>
          <a:picLocks noChangeAspect="1"/>
        </xdr:cNvPicPr>
      </xdr:nvPicPr>
      <xdr:blipFill>
        <a:blip xmlns:r="http://schemas.openxmlformats.org/officeDocument/2006/relationships" r:embed="rId1"/>
        <a:stretch>
          <a:fillRect/>
        </a:stretch>
      </xdr:blipFill>
      <xdr:spPr>
        <a:xfrm>
          <a:off x="809625" y="1654968"/>
          <a:ext cx="20091029" cy="4496427"/>
        </a:xfrm>
        <a:prstGeom prst="rect">
          <a:avLst/>
        </a:prstGeom>
        <a:ln>
          <a:solidFill>
            <a:schemeClr val="tx1"/>
          </a:solidFill>
        </a:ln>
      </xdr:spPr>
    </xdr:pic>
    <xdr:clientData/>
  </xdr:twoCellAnchor>
  <xdr:twoCellAnchor>
    <xdr:from>
      <xdr:col>0</xdr:col>
      <xdr:colOff>226695</xdr:colOff>
      <xdr:row>33</xdr:row>
      <xdr:rowOff>158592</xdr:rowOff>
    </xdr:from>
    <xdr:to>
      <xdr:col>8</xdr:col>
      <xdr:colOff>591503</xdr:colOff>
      <xdr:row>41</xdr:row>
      <xdr:rowOff>76677</xdr:rowOff>
    </xdr:to>
    <xdr:sp macro="" textlink="">
      <xdr:nvSpPr>
        <xdr:cNvPr id="4" name="Speech Bubble: Rectangle 3">
          <a:extLst>
            <a:ext uri="{FF2B5EF4-FFF2-40B4-BE49-F238E27FC236}">
              <a16:creationId xmlns:a16="http://schemas.microsoft.com/office/drawing/2014/main" id="{58A05C27-8712-49E3-9724-0D3EE459668C}"/>
            </a:ext>
          </a:extLst>
        </xdr:cNvPr>
        <xdr:cNvSpPr/>
      </xdr:nvSpPr>
      <xdr:spPr>
        <a:xfrm>
          <a:off x="226695" y="6130767"/>
          <a:ext cx="5241608" cy="1365885"/>
        </a:xfrm>
        <a:prstGeom prst="wedgeRectCallout">
          <a:avLst>
            <a:gd name="adj1" fmla="val 3258"/>
            <a:gd name="adj2" fmla="val -215395"/>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1: Enter </a:t>
          </a:r>
          <a:r>
            <a:rPr lang="en-NZ" sz="1100" baseline="0"/>
            <a:t>production for each month</a:t>
          </a:r>
        </a:p>
        <a:p>
          <a:pPr algn="l"/>
          <a:r>
            <a:rPr lang="en-NZ" sz="1100" baseline="0"/>
            <a:t>The editable cells have allowed for the case where a site may have multiple differing batch types they wish to track. </a:t>
          </a:r>
          <a:r>
            <a:rPr lang="en-NZ" sz="1100" baseline="0">
              <a:solidFill>
                <a:schemeClr val="lt1"/>
              </a:solidFill>
              <a:effectLst/>
              <a:latin typeface="+mn-lt"/>
              <a:ea typeface="+mn-ea"/>
              <a:cs typeface="+mn-cs"/>
            </a:rPr>
            <a:t>The grey total sum cell will automatically change. The value displayed will be a sum of the total production for that month.</a:t>
          </a:r>
          <a:endParaRPr lang="en-NZ">
            <a:effectLst/>
          </a:endParaRPr>
        </a:p>
      </xdr:txBody>
    </xdr:sp>
    <xdr:clientData/>
  </xdr:twoCellAnchor>
  <xdr:twoCellAnchor>
    <xdr:from>
      <xdr:col>11</xdr:col>
      <xdr:colOff>198119</xdr:colOff>
      <xdr:row>36</xdr:row>
      <xdr:rowOff>66947</xdr:rowOff>
    </xdr:from>
    <xdr:to>
      <xdr:col>20</xdr:col>
      <xdr:colOff>28574</xdr:colOff>
      <xdr:row>43</xdr:row>
      <xdr:rowOff>143419</xdr:rowOff>
    </xdr:to>
    <xdr:sp macro="" textlink="">
      <xdr:nvSpPr>
        <xdr:cNvPr id="13" name="Speech Bubble: Rectangle 12">
          <a:extLst>
            <a:ext uri="{FF2B5EF4-FFF2-40B4-BE49-F238E27FC236}">
              <a16:creationId xmlns:a16="http://schemas.microsoft.com/office/drawing/2014/main" id="{579A26D9-6A25-4BC6-AB13-66E0BC0F2178}"/>
            </a:ext>
          </a:extLst>
        </xdr:cNvPr>
        <xdr:cNvSpPr/>
      </xdr:nvSpPr>
      <xdr:spPr>
        <a:xfrm>
          <a:off x="6903719" y="6582047"/>
          <a:ext cx="5316855" cy="1343297"/>
        </a:xfrm>
        <a:prstGeom prst="wedgeRectCallout">
          <a:avLst>
            <a:gd name="adj1" fmla="val -29444"/>
            <a:gd name="adj2" fmla="val -2080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2: Enter energy consumed within that month of production</a:t>
          </a:r>
          <a:r>
            <a:rPr lang="en-NZ" sz="1100" baseline="0"/>
            <a:t> </a:t>
          </a:r>
        </a:p>
        <a:p>
          <a:pPr algn="l"/>
          <a:r>
            <a:rPr lang="en-NZ" sz="1100" baseline="0"/>
            <a:t>The editable cells have allowed for the case where a site may have multiple fuel options. </a:t>
          </a:r>
        </a:p>
        <a:p>
          <a:pPr algn="l"/>
          <a:endParaRPr lang="en-NZ" sz="1100" baseline="0"/>
        </a:p>
      </xdr:txBody>
    </xdr:sp>
    <xdr:clientData/>
  </xdr:twoCellAnchor>
  <xdr:twoCellAnchor>
    <xdr:from>
      <xdr:col>35</xdr:col>
      <xdr:colOff>133351</xdr:colOff>
      <xdr:row>11</xdr:row>
      <xdr:rowOff>64768</xdr:rowOff>
    </xdr:from>
    <xdr:to>
      <xdr:col>43</xdr:col>
      <xdr:colOff>574834</xdr:colOff>
      <xdr:row>22</xdr:row>
      <xdr:rowOff>22859</xdr:rowOff>
    </xdr:to>
    <xdr:sp macro="" textlink="">
      <xdr:nvSpPr>
        <xdr:cNvPr id="14" name="Speech Bubble: Rectangle 13">
          <a:extLst>
            <a:ext uri="{FF2B5EF4-FFF2-40B4-BE49-F238E27FC236}">
              <a16:creationId xmlns:a16="http://schemas.microsoft.com/office/drawing/2014/main" id="{6FA36CCD-0D84-481C-AED8-6FC5BFA6F8DA}"/>
            </a:ext>
          </a:extLst>
        </xdr:cNvPr>
        <xdr:cNvSpPr/>
      </xdr:nvSpPr>
      <xdr:spPr>
        <a:xfrm>
          <a:off x="21386007" y="2029299"/>
          <a:ext cx="5299233" cy="1922623"/>
        </a:xfrm>
        <a:prstGeom prst="wedgeRectCallout">
          <a:avLst>
            <a:gd name="adj1" fmla="val -77699"/>
            <a:gd name="adj2" fmla="val -32748"/>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4: Total monthly energy intensity is calculated</a:t>
          </a:r>
          <a:r>
            <a:rPr lang="en-NZ" sz="1100" baseline="0"/>
            <a:t> in the teal coloured cells</a:t>
          </a:r>
        </a:p>
        <a:p>
          <a:pPr algn="l"/>
          <a:endParaRPr lang="en-NZ" sz="1100" baseline="0"/>
        </a:p>
        <a:p>
          <a:pPr algn="l"/>
          <a:r>
            <a:rPr lang="en-NZ" sz="1100" baseline="0"/>
            <a:t>This calculates how much energy was required to produce 1 kg of production</a:t>
          </a:r>
        </a:p>
        <a:p>
          <a:pPr algn="l"/>
          <a:endParaRPr lang="en-NZ" sz="1100" baseline="0"/>
        </a:p>
        <a:p>
          <a:pPr algn="l"/>
          <a:r>
            <a:rPr lang="en-NZ" sz="1100" baseline="0"/>
            <a:t>This calculates the total cost of energy per kg produced</a:t>
          </a:r>
        </a:p>
        <a:p>
          <a:pPr algn="l"/>
          <a:endParaRPr lang="en-NZ" sz="1100" baseline="0"/>
        </a:p>
        <a:p>
          <a:pPr algn="l"/>
          <a:r>
            <a:rPr lang="en-NZ" sz="1100" baseline="0"/>
            <a:t>This is converted to tons of CO2 emissions.</a:t>
          </a:r>
        </a:p>
        <a:p>
          <a:pPr algn="l"/>
          <a:endParaRPr lang="en-NZ" sz="1100" baseline="0"/>
        </a:p>
        <a:p>
          <a:pPr algn="l"/>
          <a:r>
            <a:rPr lang="en-NZ" sz="1100" baseline="0"/>
            <a:t>Continued monthly data enables visibility of variations within the sites energy use.</a:t>
          </a:r>
        </a:p>
        <a:p>
          <a:pPr algn="l"/>
          <a:r>
            <a:rPr lang="en-NZ" sz="1100" baseline="0"/>
            <a:t>Further visibility can be seen in the "Graph" tab </a:t>
          </a:r>
        </a:p>
        <a:p>
          <a:pPr algn="l"/>
          <a:endParaRPr lang="en-NZ" sz="1100" baseline="0"/>
        </a:p>
      </xdr:txBody>
    </xdr:sp>
    <xdr:clientData/>
  </xdr:twoCellAnchor>
  <xdr:twoCellAnchor>
    <xdr:from>
      <xdr:col>35</xdr:col>
      <xdr:colOff>468358</xdr:colOff>
      <xdr:row>28</xdr:row>
      <xdr:rowOff>143487</xdr:rowOff>
    </xdr:from>
    <xdr:to>
      <xdr:col>44</xdr:col>
      <xdr:colOff>302623</xdr:colOff>
      <xdr:row>32</xdr:row>
      <xdr:rowOff>102053</xdr:rowOff>
    </xdr:to>
    <xdr:sp macro="" textlink="">
      <xdr:nvSpPr>
        <xdr:cNvPr id="16" name="Speech Bubble: Rectangle 15">
          <a:extLst>
            <a:ext uri="{FF2B5EF4-FFF2-40B4-BE49-F238E27FC236}">
              <a16:creationId xmlns:a16="http://schemas.microsoft.com/office/drawing/2014/main" id="{3CA5563E-E053-4943-AD85-F93757B5BFA4}"/>
            </a:ext>
          </a:extLst>
        </xdr:cNvPr>
        <xdr:cNvSpPr/>
      </xdr:nvSpPr>
      <xdr:spPr>
        <a:xfrm>
          <a:off x="21721014" y="5144112"/>
          <a:ext cx="5299234" cy="672941"/>
        </a:xfrm>
        <a:prstGeom prst="wedgeRectCallout">
          <a:avLst>
            <a:gd name="adj1" fmla="val -85226"/>
            <a:gd name="adj2" fmla="val -53826"/>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5: Total accumulative energy is displayed</a:t>
          </a:r>
          <a:r>
            <a:rPr lang="en-NZ" sz="1100" baseline="0"/>
            <a:t> in the bottom 'totals'</a:t>
          </a:r>
        </a:p>
        <a:p>
          <a:pPr algn="l"/>
          <a:endParaRPr lang="en-NZ" sz="1100" baseline="0"/>
        </a:p>
        <a:p>
          <a:pPr algn="l"/>
          <a:r>
            <a:rPr lang="en-NZ" sz="1100" baseline="0"/>
            <a:t>This demonstrates a total over the months that data is inputted for. </a:t>
          </a:r>
        </a:p>
      </xdr:txBody>
    </xdr:sp>
    <xdr:clientData/>
  </xdr:twoCellAnchor>
  <xdr:twoCellAnchor>
    <xdr:from>
      <xdr:col>23</xdr:col>
      <xdr:colOff>437673</xdr:colOff>
      <xdr:row>38</xdr:row>
      <xdr:rowOff>125049</xdr:rowOff>
    </xdr:from>
    <xdr:to>
      <xdr:col>32</xdr:col>
      <xdr:colOff>266699</xdr:colOff>
      <xdr:row>46</xdr:row>
      <xdr:rowOff>22928</xdr:rowOff>
    </xdr:to>
    <xdr:sp macro="" textlink="">
      <xdr:nvSpPr>
        <xdr:cNvPr id="10" name="Speech Bubble: Rectangle 9">
          <a:extLst>
            <a:ext uri="{FF2B5EF4-FFF2-40B4-BE49-F238E27FC236}">
              <a16:creationId xmlns:a16="http://schemas.microsoft.com/office/drawing/2014/main" id="{FA9FCCFE-FE39-472E-B477-0BD3C28792BB}"/>
            </a:ext>
          </a:extLst>
        </xdr:cNvPr>
        <xdr:cNvSpPr/>
      </xdr:nvSpPr>
      <xdr:spPr>
        <a:xfrm>
          <a:off x="14403704" y="6911612"/>
          <a:ext cx="5293995" cy="1326629"/>
        </a:xfrm>
        <a:prstGeom prst="wedgeRectCallout">
          <a:avLst>
            <a:gd name="adj1" fmla="val -53271"/>
            <a:gd name="adj2" fmla="val -192451"/>
          </a:avLst>
        </a:prstGeom>
        <a:solidFill>
          <a:srgbClr val="164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NZ" sz="1100"/>
            <a:t>Step 3: Enter total cost for</a:t>
          </a:r>
          <a:r>
            <a:rPr lang="en-NZ" sz="1100" baseline="0"/>
            <a:t> energy &amp; fuel for each month of production </a:t>
          </a:r>
          <a:endParaRPr lang="en-NZ" sz="1100"/>
        </a:p>
        <a:p>
          <a:pPr algn="l"/>
          <a:r>
            <a:rPr lang="en-NZ" sz="1100" baseline="0"/>
            <a:t>The editable cells have allowed for the case where a site may have multiple fuel options. </a:t>
          </a:r>
        </a:p>
      </xdr:txBody>
    </xdr:sp>
    <xdr:clientData/>
  </xdr:twoCellAnchor>
</xdr:wsDr>
</file>

<file path=xl/theme/theme1.xml><?xml version="1.0" encoding="utf-8"?>
<a:theme xmlns:a="http://schemas.openxmlformats.org/drawingml/2006/main" name="Office 2013 - 2022 Theme">
  <a:themeElements>
    <a:clrScheme name="EECA Blue">
      <a:dk1>
        <a:sysClr val="windowText" lastClr="000000"/>
      </a:dk1>
      <a:lt1>
        <a:sysClr val="window" lastClr="FFFFFF"/>
      </a:lt1>
      <a:dk2>
        <a:srgbClr val="44546A"/>
      </a:dk2>
      <a:lt2>
        <a:srgbClr val="F2F2F2"/>
      </a:lt2>
      <a:accent1>
        <a:srgbClr val="164057"/>
      </a:accent1>
      <a:accent2>
        <a:srgbClr val="425970"/>
      </a:accent2>
      <a:accent3>
        <a:srgbClr val="6D7B8E"/>
      </a:accent3>
      <a:accent4>
        <a:srgbClr val="9CA2B0"/>
      </a:accent4>
      <a:accent5>
        <a:srgbClr val="CBCDD5"/>
      </a:accent5>
      <a:accent6>
        <a:srgbClr val="E8E9EC"/>
      </a:accent6>
      <a:hlink>
        <a:srgbClr val="0070C0"/>
      </a:hlink>
      <a:folHlink>
        <a:srgbClr val="7030A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tools.genless.govt.nz/businesses/wood-energy-calculators/co2-emission-calculator/" TargetMode="External"/><Relationship Id="rId13" Type="http://schemas.openxmlformats.org/officeDocument/2006/relationships/hyperlink" Target="https://tools.genless.govt.nz/businesses/wood-energy-calculators/co2-emission-calculator/" TargetMode="External"/><Relationship Id="rId3" Type="http://schemas.openxmlformats.org/officeDocument/2006/relationships/hyperlink" Target="https://tools.genless.govt.nz/businesses/wood-energy-calculators/co2-emission-calculator/" TargetMode="External"/><Relationship Id="rId7" Type="http://schemas.openxmlformats.org/officeDocument/2006/relationships/hyperlink" Target="https://tools.genless.govt.nz/businesses/wood-energy-calculators/co2-emission-calculator/" TargetMode="External"/><Relationship Id="rId12" Type="http://schemas.openxmlformats.org/officeDocument/2006/relationships/hyperlink" Target="https://tools.genless.govt.nz/businesses/wood-energy-calculators/co2-emission-calculator/" TargetMode="External"/><Relationship Id="rId2" Type="http://schemas.openxmlformats.org/officeDocument/2006/relationships/hyperlink" Target="https://www.elgas.com.au/blog/389-lpg-conversions-kg-litres-mj-kwh-and-m3/" TargetMode="External"/><Relationship Id="rId1" Type="http://schemas.openxmlformats.org/officeDocument/2006/relationships/hyperlink" Target="https://www.elgas.com.au/blog/389-lpg-conversions-kg-litres-mj-kwh-and-m3/" TargetMode="External"/><Relationship Id="rId6" Type="http://schemas.openxmlformats.org/officeDocument/2006/relationships/hyperlink" Target="https://tools.genless.govt.nz/businesses/wood-energy-calculators/co2-emission-calculator/" TargetMode="External"/><Relationship Id="rId11" Type="http://schemas.openxmlformats.org/officeDocument/2006/relationships/hyperlink" Target="https://tools.genless.govt.nz/businesses/wood-energy-calculators/co2-emission-calculator/" TargetMode="External"/><Relationship Id="rId5" Type="http://schemas.openxmlformats.org/officeDocument/2006/relationships/hyperlink" Target="https://tools.genless.govt.nz/businesses/wood-energy-calculators/energy-unit-converter/" TargetMode="External"/><Relationship Id="rId15" Type="http://schemas.openxmlformats.org/officeDocument/2006/relationships/hyperlink" Target="https://environment.govt.nz/assets/publications/Measuring-Emissions-2024/Measuring-Emissions_EmissionFactors_Summary_2024_ME1830-v2.docx" TargetMode="External"/><Relationship Id="rId10" Type="http://schemas.openxmlformats.org/officeDocument/2006/relationships/hyperlink" Target="https://www.elgas.com.au/blog/389-lpg-conversions-kg-litres-mj-kwh-and-m3/" TargetMode="External"/><Relationship Id="rId4" Type="http://schemas.openxmlformats.org/officeDocument/2006/relationships/hyperlink" Target="https://tools.genless.govt.nz/businesses/wood-energy-calculators/energy-unit-converter/" TargetMode="External"/><Relationship Id="rId9" Type="http://schemas.openxmlformats.org/officeDocument/2006/relationships/hyperlink" Target="https://tools.genless.govt.nz/businesses/wood-energy-calculators/co2-emission-calculator/" TargetMode="External"/><Relationship Id="rId14" Type="http://schemas.openxmlformats.org/officeDocument/2006/relationships/hyperlink" Target="https://www.convertunits.com/from/MJ/to/kwh"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DF1ED-A539-460B-AACA-B8D1A06242D7}">
  <sheetPr codeName="Sheet1"/>
  <dimension ref="A1:AC50"/>
  <sheetViews>
    <sheetView topLeftCell="A2" zoomScale="80" zoomScaleNormal="80" workbookViewId="0">
      <selection activeCell="H22" sqref="H22"/>
    </sheetView>
  </sheetViews>
  <sheetFormatPr defaultColWidth="0" defaultRowHeight="15" customHeight="1" zeroHeight="1"/>
  <cols>
    <col min="1" max="1" width="8.85546875" customWidth="1"/>
    <col min="2" max="2" width="29.140625" customWidth="1"/>
    <col min="3" max="3" width="8.85546875" customWidth="1"/>
    <col min="4" max="4" width="12.140625" customWidth="1"/>
    <col min="5" max="5" width="30" customWidth="1"/>
    <col min="6" max="15" width="8.85546875" customWidth="1"/>
    <col min="16" max="16" width="23.140625" customWidth="1"/>
    <col min="17" max="17" width="16.140625" customWidth="1"/>
    <col min="18" max="18" width="8.85546875" customWidth="1"/>
    <col min="19" max="29" width="0" hidden="1" customWidth="1"/>
    <col min="30" max="16384" width="8.85546875" hidden="1"/>
  </cols>
  <sheetData>
    <row r="1" spans="1:18" ht="121.9" customHeight="1">
      <c r="A1" s="48" t="s">
        <v>0</v>
      </c>
      <c r="B1" s="90" t="s">
        <v>1</v>
      </c>
      <c r="C1" s="90"/>
      <c r="D1" s="90"/>
      <c r="E1" s="90"/>
      <c r="F1" s="90"/>
      <c r="G1" s="90"/>
      <c r="H1" s="90"/>
      <c r="I1" s="90"/>
      <c r="J1" s="90"/>
      <c r="K1" s="90"/>
      <c r="L1" s="90"/>
      <c r="M1" s="90"/>
      <c r="N1" s="90"/>
      <c r="O1" s="90"/>
      <c r="P1" s="90"/>
      <c r="Q1" s="90"/>
      <c r="R1" s="90"/>
    </row>
    <row r="2" spans="1:18" ht="48.75" customHeight="1">
      <c r="A2" s="27"/>
      <c r="B2" s="88" t="s">
        <v>2</v>
      </c>
      <c r="C2" s="88"/>
      <c r="D2" s="88"/>
      <c r="E2" s="88"/>
      <c r="F2" s="35"/>
      <c r="G2" s="35"/>
      <c r="H2" s="35"/>
      <c r="I2" s="35"/>
      <c r="J2" s="35"/>
      <c r="K2" s="35"/>
      <c r="L2" s="35"/>
      <c r="M2" s="35"/>
      <c r="N2" s="35"/>
      <c r="O2" s="35"/>
      <c r="P2" s="35"/>
      <c r="Q2" s="35"/>
      <c r="R2" s="36"/>
    </row>
    <row r="3" spans="1:18" ht="12" customHeight="1">
      <c r="A3" s="27"/>
      <c r="B3" s="87" t="s">
        <v>3</v>
      </c>
      <c r="C3" s="87"/>
      <c r="D3" s="87"/>
      <c r="E3" s="87"/>
      <c r="F3" s="87"/>
      <c r="G3" s="87"/>
      <c r="H3" s="87"/>
      <c r="I3" s="87"/>
      <c r="J3" s="87"/>
      <c r="K3" s="87"/>
      <c r="L3" s="87"/>
      <c r="M3" s="87"/>
      <c r="N3" s="87"/>
      <c r="O3" s="87"/>
      <c r="P3" s="87"/>
      <c r="Q3" s="87"/>
      <c r="R3" s="26"/>
    </row>
    <row r="4" spans="1:18" ht="59.1" customHeight="1">
      <c r="A4" s="27"/>
      <c r="B4" s="87"/>
      <c r="C4" s="87"/>
      <c r="D4" s="87"/>
      <c r="E4" s="87"/>
      <c r="F4" s="87"/>
      <c r="G4" s="87"/>
      <c r="H4" s="87"/>
      <c r="I4" s="87"/>
      <c r="J4" s="87"/>
      <c r="K4" s="87"/>
      <c r="L4" s="87"/>
      <c r="M4" s="87"/>
      <c r="N4" s="87"/>
      <c r="O4" s="87"/>
      <c r="P4" s="87"/>
      <c r="Q4" s="87"/>
      <c r="R4" s="26"/>
    </row>
    <row r="5" spans="1:18" ht="29.25" customHeight="1">
      <c r="A5" s="27"/>
      <c r="B5" s="87"/>
      <c r="C5" s="87"/>
      <c r="D5" s="87"/>
      <c r="E5" s="87"/>
      <c r="F5" s="87"/>
      <c r="G5" s="87"/>
      <c r="H5" s="87"/>
      <c r="I5" s="87"/>
      <c r="J5" s="87"/>
      <c r="K5" s="87"/>
      <c r="L5" s="87"/>
      <c r="M5" s="87"/>
      <c r="N5" s="87"/>
      <c r="O5" s="87"/>
      <c r="P5" s="87"/>
      <c r="Q5" s="87"/>
      <c r="R5" s="26"/>
    </row>
    <row r="6" spans="1:18" ht="35.25" customHeight="1">
      <c r="A6" s="27"/>
      <c r="B6" s="33"/>
      <c r="C6" s="33"/>
      <c r="D6" s="33"/>
      <c r="E6" s="33"/>
      <c r="F6" s="33"/>
      <c r="G6" s="33"/>
      <c r="H6" s="33"/>
      <c r="I6" s="33"/>
      <c r="J6" s="33"/>
      <c r="K6" s="33"/>
      <c r="L6" s="33"/>
      <c r="M6" s="33"/>
      <c r="N6" s="33"/>
      <c r="O6" s="33"/>
      <c r="P6" s="33"/>
      <c r="Q6" s="33"/>
      <c r="R6" s="26"/>
    </row>
    <row r="7" spans="1:18" ht="30.6" customHeight="1">
      <c r="A7" s="27"/>
      <c r="B7" s="37" t="s">
        <v>4</v>
      </c>
      <c r="C7" s="27"/>
      <c r="D7" s="27"/>
      <c r="E7" s="27"/>
      <c r="F7" s="27"/>
      <c r="G7" s="27"/>
      <c r="H7" s="27"/>
      <c r="I7" s="27"/>
      <c r="J7" s="27"/>
      <c r="K7" s="27"/>
      <c r="L7" s="27"/>
      <c r="M7" s="27"/>
      <c r="N7" s="27"/>
      <c r="O7" s="89"/>
      <c r="P7" s="89"/>
      <c r="Q7" s="89"/>
      <c r="R7" s="26"/>
    </row>
    <row r="8" spans="1:18" ht="24.75" customHeight="1">
      <c r="A8" s="27"/>
      <c r="B8" s="38" t="s">
        <v>5</v>
      </c>
      <c r="C8" s="42"/>
      <c r="D8" s="3"/>
      <c r="E8" s="3"/>
      <c r="F8" s="3"/>
      <c r="G8" s="3"/>
      <c r="H8" s="3"/>
      <c r="I8" s="3"/>
      <c r="J8" s="3"/>
      <c r="K8" s="3"/>
      <c r="L8" s="3"/>
      <c r="M8" s="3"/>
      <c r="N8" s="3"/>
      <c r="O8" s="3"/>
      <c r="P8" s="3"/>
      <c r="Q8" s="3"/>
      <c r="R8" s="26"/>
    </row>
    <row r="9" spans="1:18">
      <c r="A9" s="27"/>
      <c r="B9" s="39"/>
      <c r="C9" s="43"/>
      <c r="D9" s="3"/>
      <c r="E9" s="3"/>
      <c r="F9" s="3"/>
      <c r="G9" s="3"/>
      <c r="H9" s="3"/>
      <c r="I9" s="3"/>
      <c r="J9" s="3"/>
      <c r="K9" s="3"/>
      <c r="L9" s="3"/>
      <c r="M9" s="3"/>
      <c r="N9" s="3"/>
      <c r="O9" s="3"/>
      <c r="P9" s="3"/>
      <c r="Q9" s="3"/>
      <c r="R9" s="26"/>
    </row>
    <row r="10" spans="1:18">
      <c r="A10" s="27"/>
      <c r="B10" s="38">
        <v>1</v>
      </c>
      <c r="C10" s="45" t="s">
        <v>6</v>
      </c>
      <c r="D10" s="45"/>
      <c r="E10" s="45"/>
      <c r="F10" s="41"/>
      <c r="G10" s="41"/>
      <c r="H10" s="41"/>
      <c r="I10" s="41"/>
      <c r="J10" s="41"/>
      <c r="K10" s="41"/>
      <c r="L10" s="41"/>
      <c r="M10" s="41"/>
      <c r="N10" s="41"/>
      <c r="O10" s="41"/>
      <c r="P10" s="41"/>
      <c r="Q10" s="41"/>
      <c r="R10" s="28"/>
    </row>
    <row r="11" spans="1:18">
      <c r="A11" s="27"/>
      <c r="B11" s="38"/>
      <c r="C11" s="45"/>
      <c r="D11" s="45"/>
      <c r="E11" s="45"/>
      <c r="F11" s="41"/>
      <c r="G11" s="41"/>
      <c r="H11" s="41"/>
      <c r="I11" s="41"/>
      <c r="J11" s="41"/>
      <c r="K11" s="41"/>
      <c r="L11" s="41"/>
      <c r="M11" s="41"/>
      <c r="N11" s="41"/>
      <c r="O11" s="41"/>
      <c r="P11" s="41"/>
      <c r="Q11" s="41"/>
      <c r="R11" s="28"/>
    </row>
    <row r="12" spans="1:18">
      <c r="A12" s="27"/>
      <c r="B12" s="38">
        <v>2</v>
      </c>
      <c r="C12" s="45" t="s">
        <v>7</v>
      </c>
      <c r="D12" s="45"/>
      <c r="E12" s="45"/>
      <c r="F12" s="41"/>
      <c r="G12" s="41"/>
      <c r="H12" s="41"/>
      <c r="I12" s="41"/>
      <c r="J12" s="41"/>
      <c r="K12" s="41"/>
      <c r="L12" s="41"/>
      <c r="M12" s="41"/>
      <c r="N12" s="41"/>
      <c r="O12" s="41"/>
      <c r="P12" s="41"/>
      <c r="Q12" s="41"/>
      <c r="R12" s="28"/>
    </row>
    <row r="13" spans="1:18">
      <c r="A13" s="27"/>
      <c r="B13" s="38"/>
      <c r="C13" s="45"/>
      <c r="D13" s="45"/>
      <c r="E13" s="45"/>
      <c r="F13" s="41"/>
      <c r="G13" s="41"/>
      <c r="H13" s="41"/>
      <c r="I13" s="41"/>
      <c r="J13" s="41"/>
      <c r="K13" s="41"/>
      <c r="L13" s="41"/>
      <c r="M13" s="41"/>
      <c r="N13" s="41"/>
      <c r="O13" s="41"/>
      <c r="P13" s="41"/>
      <c r="Q13" s="41"/>
      <c r="R13" s="28"/>
    </row>
    <row r="14" spans="1:18" ht="20.25" customHeight="1">
      <c r="A14" s="27"/>
      <c r="B14" s="38"/>
      <c r="C14" s="44" t="s">
        <v>8</v>
      </c>
      <c r="D14" s="45"/>
      <c r="E14" s="45"/>
      <c r="F14" s="41"/>
      <c r="G14" s="41"/>
      <c r="H14" s="41"/>
      <c r="I14" s="41"/>
      <c r="J14" s="41"/>
      <c r="K14" s="41"/>
      <c r="L14" s="41"/>
      <c r="M14" s="41"/>
      <c r="N14" s="41"/>
      <c r="O14" s="41"/>
      <c r="P14" s="41"/>
      <c r="Q14" s="41"/>
      <c r="R14" s="28"/>
    </row>
    <row r="15" spans="1:18">
      <c r="A15" s="27"/>
      <c r="B15" s="38"/>
      <c r="C15" s="46" t="s">
        <v>9</v>
      </c>
      <c r="D15" s="45"/>
      <c r="E15" s="45"/>
      <c r="F15" s="41"/>
      <c r="G15" s="41"/>
      <c r="H15" s="41"/>
      <c r="I15" s="41"/>
      <c r="J15" s="41"/>
      <c r="K15" s="41"/>
      <c r="L15" s="41"/>
      <c r="M15" s="41"/>
      <c r="N15" s="41"/>
      <c r="O15" s="41"/>
      <c r="P15" s="41"/>
      <c r="Q15" s="41"/>
      <c r="R15" s="28"/>
    </row>
    <row r="16" spans="1:18">
      <c r="A16" s="27"/>
      <c r="B16" s="38">
        <v>3</v>
      </c>
      <c r="C16" s="45" t="s">
        <v>10</v>
      </c>
      <c r="D16" s="45"/>
      <c r="E16" s="45"/>
      <c r="F16" s="41"/>
      <c r="G16" s="41"/>
      <c r="H16" s="41"/>
      <c r="I16" s="41"/>
      <c r="J16" s="41"/>
      <c r="K16" s="41"/>
      <c r="L16" s="41"/>
      <c r="M16" s="41"/>
      <c r="N16" s="41"/>
      <c r="O16" s="41"/>
      <c r="P16" s="41"/>
      <c r="Q16" s="41"/>
      <c r="R16" s="28"/>
    </row>
    <row r="17" spans="1:18">
      <c r="A17" s="27"/>
      <c r="B17" s="38"/>
      <c r="C17" s="45" t="s">
        <v>11</v>
      </c>
      <c r="D17" s="45"/>
      <c r="E17" s="45"/>
      <c r="F17" s="41"/>
      <c r="G17" s="41"/>
      <c r="H17" s="41"/>
      <c r="I17" s="41"/>
      <c r="J17" s="41"/>
      <c r="K17" s="41"/>
      <c r="L17" s="41"/>
      <c r="M17" s="41"/>
      <c r="N17" s="41"/>
      <c r="O17" s="41"/>
      <c r="P17" s="41"/>
      <c r="Q17" s="41"/>
      <c r="R17" s="28"/>
    </row>
    <row r="18" spans="1:18">
      <c r="A18" s="27"/>
      <c r="B18" s="38"/>
      <c r="C18" s="45" t="s">
        <v>12</v>
      </c>
      <c r="D18" s="45"/>
      <c r="E18" s="45"/>
      <c r="F18" s="41"/>
      <c r="G18" s="41"/>
      <c r="H18" s="41"/>
      <c r="I18" s="41"/>
      <c r="J18" s="41"/>
      <c r="K18" s="41"/>
      <c r="L18" s="41"/>
      <c r="M18" s="41"/>
      <c r="N18" s="41"/>
      <c r="O18" s="41"/>
      <c r="P18" s="41"/>
      <c r="Q18" s="41"/>
      <c r="R18" s="28"/>
    </row>
    <row r="19" spans="1:18">
      <c r="A19" s="27"/>
      <c r="B19" s="38"/>
      <c r="C19" s="45"/>
      <c r="D19" s="45"/>
      <c r="E19" s="45"/>
      <c r="F19" s="41"/>
      <c r="G19" s="41"/>
      <c r="H19" s="41"/>
      <c r="I19" s="41"/>
      <c r="J19" s="41"/>
      <c r="K19" s="41"/>
      <c r="L19" s="41"/>
      <c r="M19" s="41"/>
      <c r="N19" s="41"/>
      <c r="O19" s="41"/>
      <c r="P19" s="41"/>
      <c r="Q19" s="41"/>
      <c r="R19" s="28"/>
    </row>
    <row r="20" spans="1:18">
      <c r="A20" s="27"/>
      <c r="B20" s="38">
        <v>4</v>
      </c>
      <c r="C20" s="45" t="s">
        <v>13</v>
      </c>
      <c r="D20" s="45"/>
      <c r="E20" s="45"/>
      <c r="F20" s="41"/>
      <c r="G20" s="41"/>
      <c r="H20" s="41"/>
      <c r="I20" s="41"/>
      <c r="J20" s="41"/>
      <c r="K20" s="41"/>
      <c r="L20" s="41"/>
      <c r="M20" s="41"/>
      <c r="N20" s="41"/>
      <c r="O20" s="41"/>
      <c r="P20" s="41"/>
      <c r="Q20" s="3"/>
      <c r="R20" s="28"/>
    </row>
    <row r="21" spans="1:18">
      <c r="A21" s="27"/>
      <c r="B21" s="39"/>
      <c r="C21" s="45" t="s">
        <v>14</v>
      </c>
      <c r="D21" s="45"/>
      <c r="E21" s="45"/>
      <c r="F21" s="41"/>
      <c r="G21" s="41"/>
      <c r="H21" s="41"/>
      <c r="I21" s="41"/>
      <c r="J21" s="41"/>
      <c r="K21" s="41"/>
      <c r="L21" s="41"/>
      <c r="M21" s="41"/>
      <c r="N21" s="41"/>
      <c r="O21" s="41"/>
      <c r="P21" s="82" t="s">
        <v>15</v>
      </c>
      <c r="Q21" s="42"/>
      <c r="R21" s="28"/>
    </row>
    <row r="22" spans="1:18">
      <c r="A22" s="27"/>
      <c r="B22" s="39"/>
      <c r="C22" s="45"/>
      <c r="D22" s="45"/>
      <c r="E22" s="45"/>
      <c r="F22" s="41"/>
      <c r="G22" s="41"/>
      <c r="H22" s="41"/>
      <c r="I22" s="41"/>
      <c r="J22" s="41"/>
      <c r="K22" s="41"/>
      <c r="L22" s="41"/>
      <c r="M22" s="41"/>
      <c r="N22" s="41"/>
      <c r="O22" s="41"/>
      <c r="P22" s="83" t="s">
        <v>16</v>
      </c>
      <c r="Q22" s="40"/>
      <c r="R22" s="28"/>
    </row>
    <row r="23" spans="1:18">
      <c r="A23" s="27"/>
      <c r="B23" s="39"/>
      <c r="C23" s="47" t="s">
        <v>17</v>
      </c>
      <c r="D23" s="45"/>
      <c r="E23" s="45"/>
      <c r="F23" s="41"/>
      <c r="G23" s="41"/>
      <c r="H23" s="41"/>
      <c r="I23" s="41"/>
      <c r="J23" s="41"/>
      <c r="K23" s="41"/>
      <c r="L23" s="41"/>
      <c r="M23" s="41"/>
      <c r="N23" s="41"/>
      <c r="O23" s="41"/>
      <c r="P23" s="84" t="s">
        <v>18</v>
      </c>
      <c r="Q23" s="40"/>
      <c r="R23" s="28"/>
    </row>
    <row r="24" spans="1:18">
      <c r="A24" s="27"/>
      <c r="B24" s="39"/>
      <c r="C24" s="45" t="s">
        <v>19</v>
      </c>
      <c r="D24" s="45"/>
      <c r="E24" s="45"/>
      <c r="F24" s="41"/>
      <c r="G24" s="41"/>
      <c r="H24" s="41"/>
      <c r="I24" s="41"/>
      <c r="J24" s="41"/>
      <c r="K24" s="41"/>
      <c r="L24" s="41"/>
      <c r="M24" s="41"/>
      <c r="N24" s="41"/>
      <c r="O24" s="41"/>
      <c r="P24" s="85" t="s">
        <v>20</v>
      </c>
      <c r="Q24" s="40"/>
      <c r="R24" s="28"/>
    </row>
    <row r="25" spans="1:18">
      <c r="A25" s="27"/>
      <c r="B25" s="39"/>
      <c r="C25" s="47" t="s">
        <v>21</v>
      </c>
      <c r="D25" s="45"/>
      <c r="E25" s="45"/>
      <c r="F25" s="41"/>
      <c r="G25" s="41"/>
      <c r="H25" s="41"/>
      <c r="I25" s="41"/>
      <c r="J25" s="41"/>
      <c r="K25" s="41"/>
      <c r="L25" s="41"/>
      <c r="M25" s="41"/>
      <c r="N25" s="41"/>
      <c r="O25" s="41"/>
      <c r="P25" s="86" t="s">
        <v>22</v>
      </c>
      <c r="Q25" s="40"/>
      <c r="R25" s="28"/>
    </row>
    <row r="26" spans="1:18">
      <c r="A26" s="27"/>
      <c r="B26" s="39"/>
      <c r="C26" s="47"/>
      <c r="D26" s="45"/>
      <c r="E26" s="45"/>
      <c r="F26" s="41"/>
      <c r="G26" s="41"/>
      <c r="H26" s="41"/>
      <c r="I26" s="41"/>
      <c r="J26" s="41"/>
      <c r="K26" s="41"/>
      <c r="L26" s="41"/>
      <c r="M26" s="41"/>
      <c r="N26" s="41"/>
      <c r="O26" s="41"/>
      <c r="P26" s="40"/>
      <c r="Q26" s="40"/>
      <c r="R26" s="28"/>
    </row>
    <row r="27" spans="1:18">
      <c r="A27" s="27"/>
      <c r="B27" s="29"/>
      <c r="C27" s="29"/>
      <c r="D27" s="29"/>
      <c r="E27" s="29"/>
      <c r="F27" s="29"/>
      <c r="G27" s="29"/>
      <c r="H27" s="29"/>
      <c r="I27" s="29"/>
      <c r="J27" s="29"/>
      <c r="K27" s="29"/>
      <c r="L27" s="29"/>
      <c r="M27" s="29"/>
      <c r="N27" s="29"/>
      <c r="O27" s="29"/>
      <c r="P27" s="29"/>
      <c r="Q27" s="29"/>
      <c r="R27" s="30"/>
    </row>
    <row r="28" spans="1:18" s="27" customFormat="1"/>
    <row r="29" spans="1:18" s="27" customFormat="1"/>
    <row r="30" spans="1:18" s="27" customFormat="1">
      <c r="J30" s="27" t="s">
        <v>23</v>
      </c>
    </row>
    <row r="31" spans="1:18" s="27" customFormat="1"/>
    <row r="32" spans="1:18" s="27" customFormat="1"/>
    <row r="33" s="27" customFormat="1"/>
    <row r="34" s="27" customFormat="1"/>
    <row r="35" s="27" customFormat="1"/>
    <row r="36" s="27" customFormat="1"/>
    <row r="37" s="27" customFormat="1"/>
    <row r="38" s="27" customFormat="1"/>
    <row r="39" s="27" customFormat="1" ht="15" customHeight="1"/>
    <row r="40" s="27" customFormat="1" ht="15" customHeight="1"/>
    <row r="41" s="27" customFormat="1" ht="15" customHeight="1"/>
    <row r="42" s="27" customFormat="1" ht="15" customHeight="1"/>
    <row r="43" s="27" customFormat="1" ht="15" customHeight="1"/>
    <row r="44" s="27" customFormat="1" ht="15" customHeight="1"/>
    <row r="45" s="27" customFormat="1" ht="15" customHeight="1"/>
    <row r="46" s="27" customFormat="1" ht="15" customHeight="1"/>
    <row r="47" s="27" customFormat="1" ht="15" customHeight="1"/>
    <row r="48" s="27" customFormat="1" ht="15" customHeight="1"/>
    <row r="49" s="27" customFormat="1" ht="15" customHeight="1"/>
    <row r="50" s="27" customFormat="1" ht="15" customHeight="1"/>
  </sheetData>
  <sheetProtection algorithmName="SHA-512" hashValue="UgH9ygjn7UAxXWIUIZ26pZks/KqkEagLjwOTh/O2mJrC2oKuQvJQ4RQ/IFDmpT9SA0dOqufR782yNe88ET7CSg==" saltValue="5PGTGPv13SrI5ZfultVj2g==" spinCount="100000" sheet="1" objects="1" scenarios="1"/>
  <mergeCells count="4">
    <mergeCell ref="B3:Q5"/>
    <mergeCell ref="B2:E2"/>
    <mergeCell ref="O7:Q7"/>
    <mergeCell ref="B1:R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A0EA-2769-4D61-81B9-1559BC63728E}">
  <sheetPr codeName="Sheet2"/>
  <dimension ref="A1:AW41"/>
  <sheetViews>
    <sheetView tabSelected="1" zoomScale="130" zoomScaleNormal="130" workbookViewId="0">
      <selection activeCell="H4" sqref="H4"/>
    </sheetView>
  </sheetViews>
  <sheetFormatPr defaultColWidth="0" defaultRowHeight="15" zeroHeight="1"/>
  <cols>
    <col min="1" max="1" width="8.140625" style="27" customWidth="1"/>
    <col min="2" max="2" width="11.42578125" style="27" customWidth="1"/>
    <col min="3" max="6" width="9.140625" style="27" customWidth="1"/>
    <col min="7" max="7" width="11.42578125" style="27" bestFit="1" customWidth="1"/>
    <col min="8" max="8" width="7.28515625" style="27" customWidth="1"/>
    <col min="9" max="9" width="11.42578125" style="27" customWidth="1"/>
    <col min="10" max="10" width="17.42578125" style="27" customWidth="1"/>
    <col min="11" max="13" width="8.85546875" style="27" customWidth="1"/>
    <col min="14" max="14" width="17.42578125" style="27" hidden="1" customWidth="1"/>
    <col min="15" max="15" width="12.28515625" style="27" hidden="1" customWidth="1"/>
    <col min="16" max="16" width="10.5703125" style="27" hidden="1" customWidth="1"/>
    <col min="17" max="17" width="15.140625" style="27" customWidth="1"/>
    <col min="18" max="18" width="6.85546875" style="27" customWidth="1"/>
    <col min="19" max="19" width="10.42578125" style="27" customWidth="1"/>
    <col min="20" max="20" width="16.5703125" style="27" customWidth="1"/>
    <col min="21" max="23" width="12.140625" style="27" customWidth="1"/>
    <col min="24" max="24" width="12.140625" style="27" hidden="1" customWidth="1"/>
    <col min="25" max="25" width="0" style="27" hidden="1" customWidth="1"/>
    <col min="26" max="26" width="16.5703125" style="27" customWidth="1"/>
    <col min="27" max="27" width="7.140625" style="27" customWidth="1"/>
    <col min="28" max="28" width="11.42578125" style="27" customWidth="1"/>
    <col min="29" max="29" width="13" style="27" customWidth="1"/>
    <col min="30" max="30" width="11.5703125" style="27" customWidth="1"/>
    <col min="31" max="31" width="8.85546875" style="27" customWidth="1"/>
    <col min="32" max="32" width="21.42578125" style="27" hidden="1" customWidth="1"/>
    <col min="33" max="33" width="11.85546875" style="27" hidden="1" customWidth="1"/>
    <col min="34" max="49" width="0" style="27" hidden="1" customWidth="1"/>
    <col min="50" max="16384" width="8.85546875" style="27" hidden="1"/>
  </cols>
  <sheetData>
    <row r="1" spans="1:49" customFormat="1" ht="121.9" customHeight="1">
      <c r="A1" s="48" t="s">
        <v>0</v>
      </c>
      <c r="B1" s="91" t="s">
        <v>1</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6"/>
      <c r="AE1" s="6"/>
      <c r="AF1" s="27"/>
      <c r="AG1" s="27"/>
      <c r="AH1" s="27"/>
      <c r="AI1" s="27"/>
      <c r="AJ1" s="27"/>
      <c r="AK1" s="27"/>
      <c r="AL1" s="27"/>
      <c r="AM1" s="27"/>
      <c r="AN1" s="27"/>
      <c r="AO1" s="27"/>
      <c r="AP1" s="27"/>
      <c r="AQ1" s="27"/>
      <c r="AR1" s="27"/>
      <c r="AS1" s="27"/>
      <c r="AT1" s="27"/>
      <c r="AU1" s="27"/>
      <c r="AV1" s="27"/>
      <c r="AW1" s="27"/>
    </row>
    <row r="2" spans="1:49" ht="7.5" customHeight="1">
      <c r="A2" s="79"/>
      <c r="B2" s="80"/>
      <c r="C2" s="81"/>
      <c r="D2" s="81"/>
      <c r="E2" s="81"/>
      <c r="F2" s="81"/>
      <c r="G2" s="81"/>
      <c r="H2" s="81"/>
      <c r="I2" s="81"/>
      <c r="J2" s="81"/>
      <c r="K2" s="81"/>
      <c r="L2" s="81"/>
      <c r="M2" s="81"/>
      <c r="N2" s="81"/>
      <c r="O2" s="81"/>
      <c r="P2" s="81"/>
      <c r="Q2" s="81"/>
      <c r="R2" s="81"/>
      <c r="S2" s="81"/>
      <c r="T2" s="81"/>
      <c r="U2" s="81"/>
      <c r="V2" s="81"/>
      <c r="W2" s="81"/>
      <c r="X2" s="81"/>
      <c r="Y2" s="81"/>
      <c r="Z2" s="81"/>
      <c r="AA2" s="81"/>
      <c r="AB2" s="81"/>
      <c r="AC2" s="81"/>
    </row>
    <row r="3" spans="1:49" customFormat="1">
      <c r="A3" s="27"/>
      <c r="B3" s="96" t="s">
        <v>15</v>
      </c>
      <c r="C3" s="96"/>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customFormat="1">
      <c r="A4" s="27"/>
      <c r="B4" s="97" t="s">
        <v>16</v>
      </c>
      <c r="C4" s="97"/>
      <c r="D4" s="27"/>
      <c r="E4" s="27"/>
      <c r="F4" s="27"/>
      <c r="G4" s="27"/>
      <c r="H4" s="27"/>
      <c r="I4" s="27"/>
      <c r="J4" s="27"/>
      <c r="K4" s="27"/>
      <c r="L4" s="27"/>
      <c r="M4" s="27"/>
      <c r="N4" s="69" t="s">
        <v>24</v>
      </c>
      <c r="O4" s="70"/>
      <c r="P4" s="71" t="s">
        <v>25</v>
      </c>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row>
    <row r="5" spans="1:49" customFormat="1">
      <c r="A5" s="27"/>
      <c r="B5" s="98" t="s">
        <v>18</v>
      </c>
      <c r="C5" s="98"/>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row>
    <row r="6" spans="1:49" customFormat="1">
      <c r="A6" s="27"/>
      <c r="B6" s="99" t="s">
        <v>20</v>
      </c>
      <c r="C6" s="99"/>
      <c r="D6" s="27"/>
      <c r="E6" s="27"/>
      <c r="F6" s="27"/>
      <c r="G6" s="27"/>
      <c r="H6" s="27"/>
      <c r="I6" s="27"/>
      <c r="J6" s="27"/>
      <c r="K6" s="27"/>
      <c r="L6" s="27"/>
      <c r="M6" s="27"/>
      <c r="N6" s="27"/>
      <c r="O6" s="27"/>
      <c r="P6" s="27"/>
      <c r="Q6" s="27"/>
      <c r="R6" s="27"/>
      <c r="S6" s="27"/>
      <c r="T6" s="72"/>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row>
    <row r="7" spans="1:49" customFormat="1" ht="14.25" customHeight="1">
      <c r="A7" s="27"/>
      <c r="B7" s="100" t="s">
        <v>22</v>
      </c>
      <c r="C7" s="100"/>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row>
    <row r="8" spans="1:49" ht="9" customHeight="1">
      <c r="B8" s="78"/>
    </row>
    <row r="9" spans="1:49" customFormat="1" ht="30">
      <c r="A9" s="27"/>
      <c r="B9" s="94" t="s">
        <v>26</v>
      </c>
      <c r="C9" s="94"/>
      <c r="D9" s="94"/>
      <c r="E9" s="94"/>
      <c r="F9" s="95"/>
      <c r="G9" s="65" t="s">
        <v>27</v>
      </c>
      <c r="H9" s="73"/>
      <c r="I9" s="93" t="s">
        <v>28</v>
      </c>
      <c r="J9" s="94"/>
      <c r="K9" s="94"/>
      <c r="L9" s="94"/>
      <c r="M9" s="94"/>
      <c r="N9" s="94"/>
      <c r="O9" s="94"/>
      <c r="P9" s="94"/>
      <c r="Q9" s="95"/>
      <c r="R9" s="73"/>
      <c r="S9" s="93" t="s">
        <v>29</v>
      </c>
      <c r="T9" s="94"/>
      <c r="U9" s="94"/>
      <c r="V9" s="94"/>
      <c r="W9" s="94"/>
      <c r="X9" s="94"/>
      <c r="Y9" s="94"/>
      <c r="Z9" s="95"/>
      <c r="AA9" s="73"/>
      <c r="AB9" s="68" t="s">
        <v>30</v>
      </c>
      <c r="AC9" s="68" t="s">
        <v>31</v>
      </c>
      <c r="AD9" s="68" t="s">
        <v>32</v>
      </c>
      <c r="AE9" s="27"/>
      <c r="AF9" s="27"/>
      <c r="AG9" s="27"/>
      <c r="AH9" s="27"/>
      <c r="AI9" s="27"/>
      <c r="AJ9" s="27"/>
      <c r="AK9" s="27"/>
      <c r="AL9" s="27"/>
      <c r="AM9" s="27"/>
      <c r="AN9" s="27"/>
      <c r="AO9" s="27"/>
      <c r="AP9" s="27"/>
      <c r="AQ9" s="27"/>
      <c r="AR9" s="27"/>
      <c r="AS9" s="27"/>
      <c r="AT9" s="27"/>
      <c r="AU9" s="27"/>
      <c r="AV9" s="27"/>
      <c r="AW9" s="27"/>
    </row>
    <row r="10" spans="1:49" customFormat="1" ht="15.75">
      <c r="A10" s="27"/>
      <c r="B10" s="50"/>
      <c r="C10" s="51" t="s">
        <v>33</v>
      </c>
      <c r="D10" s="51" t="s">
        <v>34</v>
      </c>
      <c r="E10" s="51" t="s">
        <v>35</v>
      </c>
      <c r="F10" s="51" t="s">
        <v>36</v>
      </c>
      <c r="G10" s="51" t="str">
        <f>"Total ("&amp;G9&amp;")"</f>
        <v>Total (kg)</v>
      </c>
      <c r="H10" s="74"/>
      <c r="I10" s="50"/>
      <c r="J10" s="57" t="s">
        <v>37</v>
      </c>
      <c r="K10" s="57" t="s">
        <v>38</v>
      </c>
      <c r="L10" s="57" t="s">
        <v>39</v>
      </c>
      <c r="M10" s="57" t="s">
        <v>40</v>
      </c>
      <c r="N10" s="51" t="s">
        <v>41</v>
      </c>
      <c r="O10" s="51" t="s">
        <v>42</v>
      </c>
      <c r="P10" s="58" t="s">
        <v>43</v>
      </c>
      <c r="Q10" s="59" t="s">
        <v>44</v>
      </c>
      <c r="R10" s="74"/>
      <c r="S10" s="50"/>
      <c r="T10" s="57" t="s">
        <v>45</v>
      </c>
      <c r="U10" s="57" t="s">
        <v>46</v>
      </c>
      <c r="V10" s="57" t="s">
        <v>47</v>
      </c>
      <c r="W10" s="57" t="s">
        <v>48</v>
      </c>
      <c r="X10" s="57" t="s">
        <v>49</v>
      </c>
      <c r="Y10" s="51" t="s">
        <v>50</v>
      </c>
      <c r="Z10" s="59" t="s">
        <v>51</v>
      </c>
      <c r="AA10" s="75"/>
      <c r="AB10" s="57" t="str">
        <f>"kWh/"&amp;G9</f>
        <v>kWh/kg</v>
      </c>
      <c r="AC10" s="57" t="str">
        <f>"$/"&amp;G9</f>
        <v>$/kg</v>
      </c>
      <c r="AD10" s="57" t="s">
        <v>52</v>
      </c>
      <c r="AE10" s="27"/>
      <c r="AF10" s="76"/>
      <c r="AG10" s="76"/>
      <c r="AH10" s="27"/>
      <c r="AI10" s="27"/>
      <c r="AJ10" s="27"/>
      <c r="AK10" s="27"/>
      <c r="AL10" s="27"/>
      <c r="AM10" s="27"/>
      <c r="AN10" s="27"/>
      <c r="AO10" s="27"/>
      <c r="AP10" s="27"/>
      <c r="AQ10" s="27"/>
      <c r="AR10" s="27"/>
      <c r="AS10" s="27"/>
      <c r="AT10" s="27"/>
      <c r="AU10" s="27"/>
      <c r="AV10" s="27"/>
      <c r="AW10" s="27"/>
    </row>
    <row r="11" spans="1:49" customFormat="1">
      <c r="A11" s="27"/>
      <c r="B11" s="52" t="s">
        <v>53</v>
      </c>
      <c r="C11" s="64"/>
      <c r="D11" s="64"/>
      <c r="E11" s="64"/>
      <c r="F11" s="64"/>
      <c r="G11" s="54">
        <f>SUM(C11:F11)</f>
        <v>0</v>
      </c>
      <c r="H11" s="27"/>
      <c r="I11" s="52" t="s">
        <v>53</v>
      </c>
      <c r="J11" s="66"/>
      <c r="K11" s="66"/>
      <c r="L11" s="66"/>
      <c r="M11" s="66"/>
      <c r="N11" s="60"/>
      <c r="O11" s="60"/>
      <c r="P11" s="60"/>
      <c r="Q11" s="54">
        <f>(J11*'Parameters '!$C$4+K11*'Parameters '!$C$5+L11*'Parameters '!$C$6+M11*'Parameters '!$C$7+N11*'Parameters '!$C$9+O11*'Parameters '!$C$10+(P11*(CHOOSE('Parameters '!$A$19,'Parameters '!$C$21,'Parameters '!$D$21,'Parameters '!$E$21,'Parameters '!$F$21,'Parameters '!$A$20))))*'Parameters '!$C$11</f>
        <v>0</v>
      </c>
      <c r="R11" s="27"/>
      <c r="S11" s="52" t="s">
        <v>53</v>
      </c>
      <c r="T11" s="64"/>
      <c r="U11" s="64"/>
      <c r="V11" s="64"/>
      <c r="W11" s="64"/>
      <c r="X11" s="53"/>
      <c r="Y11" s="53"/>
      <c r="Z11" s="61">
        <f t="shared" ref="Z11:Z22" si="0">SUM(T11:Y11)</f>
        <v>0</v>
      </c>
      <c r="AA11" s="27"/>
      <c r="AB11" s="62">
        <f>IF(G11&gt;0,Q11/G11,0)</f>
        <v>0</v>
      </c>
      <c r="AC11" s="62">
        <f t="shared" ref="AC11:AC23" si="1">IF(G11&gt;0,Z11/G11,0)</f>
        <v>0</v>
      </c>
      <c r="AD11" s="67">
        <f>J11*'Parameters '!$C$14+'Energy Calculator'!K11*'Parameters '!$C$15+L11*'Parameters '!$C$8*'Parameters '!$C$16+'Energy Calculator'!M11*'Parameters '!$C$16+N11*'Parameters '!$C$17+O11*'Parameters '!$C$18+(P11*(CHOOSE('Parameters '!$A$19,'Parameters '!$C$22,'Parameters '!$D$22,'Parameters '!$E$22,'Parameters '!$F$22,'Parameters '!$A$20)))</f>
        <v>0</v>
      </c>
      <c r="AE11" s="27"/>
      <c r="AF11" s="27"/>
      <c r="AG11" s="27"/>
      <c r="AH11" s="27"/>
      <c r="AI11" s="27"/>
      <c r="AJ11" s="27"/>
      <c r="AK11" s="27"/>
      <c r="AL11" s="27"/>
      <c r="AM11" s="27"/>
      <c r="AN11" s="27"/>
      <c r="AO11" s="27"/>
      <c r="AP11" s="27"/>
      <c r="AQ11" s="27"/>
      <c r="AR11" s="27"/>
      <c r="AS11" s="27"/>
      <c r="AT11" s="27"/>
      <c r="AU11" s="27"/>
      <c r="AV11" s="27"/>
      <c r="AW11" s="27"/>
    </row>
    <row r="12" spans="1:49" customFormat="1">
      <c r="A12" s="27"/>
      <c r="B12" s="52" t="s">
        <v>54</v>
      </c>
      <c r="C12" s="64"/>
      <c r="D12" s="64"/>
      <c r="E12" s="64"/>
      <c r="F12" s="64"/>
      <c r="G12" s="54">
        <f>SUM(C12:F12)</f>
        <v>0</v>
      </c>
      <c r="H12" s="27"/>
      <c r="I12" s="52" t="s">
        <v>54</v>
      </c>
      <c r="J12" s="66"/>
      <c r="K12" s="66"/>
      <c r="L12" s="66"/>
      <c r="M12" s="66"/>
      <c r="N12" s="60"/>
      <c r="O12" s="60"/>
      <c r="P12" s="60"/>
      <c r="Q12" s="54">
        <f>(J12*'Parameters '!$C$4+K12*'Parameters '!$C$5+L12*'Parameters '!$C$6+M12*'Parameters '!$C$7+N12*'Parameters '!$C$9+O12*'Parameters '!$C$10+(P12*(CHOOSE('Parameters '!$A$19,'Parameters '!$C$21,'Parameters '!$D$21,'Parameters '!$E$21,'Parameters '!$F$21,'Parameters '!$A$20))))*'Parameters '!$C$11</f>
        <v>0</v>
      </c>
      <c r="R12" s="27"/>
      <c r="S12" s="52" t="s">
        <v>54</v>
      </c>
      <c r="T12" s="64"/>
      <c r="U12" s="64"/>
      <c r="V12" s="64"/>
      <c r="W12" s="64"/>
      <c r="X12" s="53"/>
      <c r="Y12" s="53"/>
      <c r="Z12" s="61">
        <f t="shared" si="0"/>
        <v>0</v>
      </c>
      <c r="AA12" s="27"/>
      <c r="AB12" s="62">
        <f t="shared" ref="AB12:AB22" si="2">IF(G12&gt;0,Q12/G12,0)</f>
        <v>0</v>
      </c>
      <c r="AC12" s="62">
        <f t="shared" si="1"/>
        <v>0</v>
      </c>
      <c r="AD12" s="67">
        <f>J12*'Parameters '!$C$14+'Energy Calculator'!K12*'Parameters '!$C$15+L12*'Parameters '!$C$8*'Parameters '!$C$16+'Energy Calculator'!M12*'Parameters '!$C$16+N12*'Parameters '!$C$17+O12*'Parameters '!$C$18+(P12*(CHOOSE('Parameters '!$A$19,'Parameters '!$C$22,'Parameters '!$D$22,'Parameters '!$E$22,'Parameters '!$F$22,'Parameters '!$A$20)))</f>
        <v>0</v>
      </c>
      <c r="AE12" s="27"/>
      <c r="AF12" s="27"/>
      <c r="AG12" s="27"/>
      <c r="AH12" s="27"/>
      <c r="AI12" s="27"/>
      <c r="AJ12" s="27"/>
      <c r="AK12" s="27"/>
      <c r="AL12" s="27"/>
      <c r="AM12" s="27"/>
      <c r="AN12" s="27"/>
      <c r="AO12" s="27"/>
      <c r="AP12" s="27"/>
      <c r="AQ12" s="27"/>
      <c r="AR12" s="27"/>
      <c r="AS12" s="27"/>
      <c r="AT12" s="27"/>
      <c r="AU12" s="27"/>
      <c r="AV12" s="27"/>
      <c r="AW12" s="27"/>
    </row>
    <row r="13" spans="1:49" customFormat="1">
      <c r="A13" s="27"/>
      <c r="B13" s="52" t="s">
        <v>55</v>
      </c>
      <c r="C13" s="64"/>
      <c r="D13" s="64"/>
      <c r="E13" s="64"/>
      <c r="F13" s="64"/>
      <c r="G13" s="54">
        <f t="shared" ref="G13:G22" si="3">SUM(C13:F13)</f>
        <v>0</v>
      </c>
      <c r="H13" s="27"/>
      <c r="I13" s="52" t="s">
        <v>55</v>
      </c>
      <c r="J13" s="66"/>
      <c r="K13" s="66"/>
      <c r="L13" s="66"/>
      <c r="M13" s="66"/>
      <c r="N13" s="60"/>
      <c r="O13" s="60"/>
      <c r="P13" s="60"/>
      <c r="Q13" s="54">
        <f>(J13*'Parameters '!$C$4+K13*'Parameters '!$C$5+L13*'Parameters '!$C$6+M13*'Parameters '!$C$7+N13*'Parameters '!$C$9+O13*'Parameters '!$C$10+(P13*(CHOOSE('Parameters '!$A$19,'Parameters '!$C$21,'Parameters '!$D$21,'Parameters '!$E$21,'Parameters '!$F$21,'Parameters '!$A$20))))*'Parameters '!$C$11</f>
        <v>0</v>
      </c>
      <c r="R13" s="27"/>
      <c r="S13" s="52" t="s">
        <v>55</v>
      </c>
      <c r="T13" s="64"/>
      <c r="U13" s="64"/>
      <c r="V13" s="64"/>
      <c r="W13" s="64"/>
      <c r="X13" s="53"/>
      <c r="Y13" s="53"/>
      <c r="Z13" s="61">
        <f t="shared" si="0"/>
        <v>0</v>
      </c>
      <c r="AA13" s="27"/>
      <c r="AB13" s="62">
        <f t="shared" si="2"/>
        <v>0</v>
      </c>
      <c r="AC13" s="62">
        <f t="shared" si="1"/>
        <v>0</v>
      </c>
      <c r="AD13" s="67">
        <f>J13*'Parameters '!$C$14+'Energy Calculator'!K13*'Parameters '!$C$15+L13*'Parameters '!$C$8*'Parameters '!$C$16+'Energy Calculator'!M13*'Parameters '!$C$16+N13*'Parameters '!$C$17+O13*'Parameters '!$C$18+(P13*(CHOOSE('Parameters '!$A$19,'Parameters '!$C$22,'Parameters '!$D$22,'Parameters '!$E$22,'Parameters '!$F$22,'Parameters '!$A$20)))</f>
        <v>0</v>
      </c>
      <c r="AE13" s="27"/>
      <c r="AF13" s="27"/>
      <c r="AG13" s="27"/>
      <c r="AH13" s="27"/>
      <c r="AI13" s="27"/>
      <c r="AJ13" s="27"/>
      <c r="AK13" s="27"/>
      <c r="AL13" s="27"/>
      <c r="AM13" s="27"/>
      <c r="AN13" s="27"/>
      <c r="AO13" s="27"/>
      <c r="AP13" s="27"/>
      <c r="AQ13" s="27"/>
      <c r="AR13" s="27"/>
      <c r="AS13" s="27"/>
      <c r="AT13" s="27"/>
      <c r="AU13" s="27"/>
      <c r="AV13" s="27"/>
      <c r="AW13" s="27"/>
    </row>
    <row r="14" spans="1:49" customFormat="1">
      <c r="A14" s="27"/>
      <c r="B14" s="52" t="s">
        <v>56</v>
      </c>
      <c r="C14" s="64"/>
      <c r="D14" s="64"/>
      <c r="E14" s="64"/>
      <c r="F14" s="64"/>
      <c r="G14" s="54">
        <f t="shared" si="3"/>
        <v>0</v>
      </c>
      <c r="H14" s="27"/>
      <c r="I14" s="52" t="s">
        <v>56</v>
      </c>
      <c r="J14" s="66"/>
      <c r="K14" s="66"/>
      <c r="L14" s="66"/>
      <c r="M14" s="66"/>
      <c r="N14" s="60"/>
      <c r="O14" s="60"/>
      <c r="P14" s="60"/>
      <c r="Q14" s="54">
        <f>(J14*'Parameters '!$C$4+K14*'Parameters '!$C$5+L14*'Parameters '!$C$6+M14*'Parameters '!$C$7+N14*'Parameters '!$C$9+O14*'Parameters '!$C$10+(P14*(CHOOSE('Parameters '!$A$19,'Parameters '!$C$21,'Parameters '!$D$21,'Parameters '!$E$21,'Parameters '!$F$21,'Parameters '!$A$20))))*'Parameters '!$C$11</f>
        <v>0</v>
      </c>
      <c r="R14" s="27"/>
      <c r="S14" s="52" t="s">
        <v>56</v>
      </c>
      <c r="T14" s="64"/>
      <c r="U14" s="64"/>
      <c r="V14" s="64"/>
      <c r="W14" s="64"/>
      <c r="X14" s="53"/>
      <c r="Y14" s="53"/>
      <c r="Z14" s="61">
        <f t="shared" si="0"/>
        <v>0</v>
      </c>
      <c r="AA14" s="27"/>
      <c r="AB14" s="62">
        <f t="shared" si="2"/>
        <v>0</v>
      </c>
      <c r="AC14" s="62">
        <f t="shared" si="1"/>
        <v>0</v>
      </c>
      <c r="AD14" s="67">
        <f>J14*'Parameters '!$C$14+'Energy Calculator'!K14*'Parameters '!$C$15+L14*'Parameters '!$C$8*'Parameters '!$C$16+'Energy Calculator'!M14*'Parameters '!$C$16+N14*'Parameters '!$C$17+O14*'Parameters '!$C$18+(P14*(CHOOSE('Parameters '!$A$19,'Parameters '!$C$22,'Parameters '!$D$22,'Parameters '!$E$22,'Parameters '!$F$22,'Parameters '!$A$20)))</f>
        <v>0</v>
      </c>
      <c r="AE14" s="27"/>
      <c r="AF14" s="27"/>
      <c r="AG14" s="27"/>
      <c r="AH14" s="27"/>
      <c r="AI14" s="27"/>
      <c r="AJ14" s="27"/>
      <c r="AK14" s="27"/>
      <c r="AL14" s="27"/>
      <c r="AM14" s="27"/>
      <c r="AN14" s="27"/>
      <c r="AO14" s="27"/>
      <c r="AP14" s="27"/>
      <c r="AQ14" s="27"/>
      <c r="AR14" s="27"/>
      <c r="AS14" s="27"/>
      <c r="AT14" s="27"/>
      <c r="AU14" s="27"/>
      <c r="AV14" s="27"/>
      <c r="AW14" s="27"/>
    </row>
    <row r="15" spans="1:49" customFormat="1">
      <c r="A15" s="27"/>
      <c r="B15" s="52" t="s">
        <v>57</v>
      </c>
      <c r="C15" s="64"/>
      <c r="D15" s="64"/>
      <c r="E15" s="64"/>
      <c r="F15" s="64"/>
      <c r="G15" s="54">
        <f t="shared" si="3"/>
        <v>0</v>
      </c>
      <c r="H15" s="27"/>
      <c r="I15" s="52" t="s">
        <v>57</v>
      </c>
      <c r="J15" s="66"/>
      <c r="K15" s="66"/>
      <c r="L15" s="66"/>
      <c r="M15" s="66"/>
      <c r="N15" s="60"/>
      <c r="O15" s="60"/>
      <c r="P15" s="60"/>
      <c r="Q15" s="54">
        <f>(J15*'Parameters '!$C$4+K15*'Parameters '!$C$5+L15*'Parameters '!$C$6+M15*'Parameters '!$C$7+N15*'Parameters '!$C$9+O15*'Parameters '!$C$10+(P15*(CHOOSE('Parameters '!$A$19,'Parameters '!$C$21,'Parameters '!$D$21,'Parameters '!$E$21,'Parameters '!$F$21,'Parameters '!$A$20))))*'Parameters '!$C$11</f>
        <v>0</v>
      </c>
      <c r="R15" s="27"/>
      <c r="S15" s="52" t="s">
        <v>57</v>
      </c>
      <c r="T15" s="64"/>
      <c r="U15" s="64"/>
      <c r="V15" s="64"/>
      <c r="W15" s="64"/>
      <c r="X15" s="53"/>
      <c r="Y15" s="53"/>
      <c r="Z15" s="61">
        <f t="shared" si="0"/>
        <v>0</v>
      </c>
      <c r="AA15" s="27"/>
      <c r="AB15" s="62">
        <f t="shared" si="2"/>
        <v>0</v>
      </c>
      <c r="AC15" s="62">
        <f t="shared" si="1"/>
        <v>0</v>
      </c>
      <c r="AD15" s="67">
        <f>J15*'Parameters '!$C$14+'Energy Calculator'!K15*'Parameters '!$C$15+L15*'Parameters '!$C$8*'Parameters '!$C$16+'Energy Calculator'!M15*'Parameters '!$C$16+N15*'Parameters '!$C$17+O15*'Parameters '!$C$18+(P15*(CHOOSE('Parameters '!$A$19,'Parameters '!$C$22,'Parameters '!$D$22,'Parameters '!$E$22,'Parameters '!$F$22,'Parameters '!$A$20)))</f>
        <v>0</v>
      </c>
      <c r="AE15" s="27"/>
      <c r="AF15" s="27"/>
      <c r="AG15" s="27"/>
      <c r="AH15" s="27"/>
      <c r="AI15" s="27"/>
      <c r="AJ15" s="27"/>
      <c r="AK15" s="27"/>
      <c r="AL15" s="27"/>
      <c r="AM15" s="27"/>
      <c r="AN15" s="27"/>
      <c r="AO15" s="27"/>
      <c r="AP15" s="27"/>
      <c r="AQ15" s="27"/>
      <c r="AR15" s="27"/>
      <c r="AS15" s="27"/>
      <c r="AT15" s="27"/>
      <c r="AU15" s="27"/>
      <c r="AV15" s="27"/>
      <c r="AW15" s="27"/>
    </row>
    <row r="16" spans="1:49" customFormat="1">
      <c r="A16" s="27"/>
      <c r="B16" s="52" t="s">
        <v>58</v>
      </c>
      <c r="C16" s="64"/>
      <c r="D16" s="64"/>
      <c r="E16" s="64"/>
      <c r="F16" s="64"/>
      <c r="G16" s="54">
        <f t="shared" si="3"/>
        <v>0</v>
      </c>
      <c r="H16" s="27"/>
      <c r="I16" s="52" t="s">
        <v>58</v>
      </c>
      <c r="J16" s="66"/>
      <c r="K16" s="66"/>
      <c r="L16" s="66"/>
      <c r="M16" s="66"/>
      <c r="N16" s="60"/>
      <c r="O16" s="60"/>
      <c r="P16" s="60"/>
      <c r="Q16" s="54">
        <f>(J16*'Parameters '!$C$4+K16*'Parameters '!$C$5+L16*'Parameters '!$C$6+M16*'Parameters '!$C$7+N16*'Parameters '!$C$9+O16*'Parameters '!$C$10+(P16*(CHOOSE('Parameters '!$A$19,'Parameters '!$C$21,'Parameters '!$D$21,'Parameters '!$E$21,'Parameters '!$F$21,'Parameters '!$A$20))))*'Parameters '!$C$11</f>
        <v>0</v>
      </c>
      <c r="R16" s="27"/>
      <c r="S16" s="52" t="s">
        <v>58</v>
      </c>
      <c r="T16" s="64"/>
      <c r="U16" s="64"/>
      <c r="V16" s="64"/>
      <c r="W16" s="64"/>
      <c r="X16" s="53"/>
      <c r="Y16" s="53"/>
      <c r="Z16" s="61">
        <f t="shared" si="0"/>
        <v>0</v>
      </c>
      <c r="AA16" s="27"/>
      <c r="AB16" s="62">
        <f t="shared" si="2"/>
        <v>0</v>
      </c>
      <c r="AC16" s="62">
        <f t="shared" si="1"/>
        <v>0</v>
      </c>
      <c r="AD16" s="67">
        <f>J16*'Parameters '!$C$14+'Energy Calculator'!K16*'Parameters '!$C$15+L16*'Parameters '!$C$8*'Parameters '!$C$16+'Energy Calculator'!M16*'Parameters '!$C$16+N16*'Parameters '!$C$17+O16*'Parameters '!$C$18+(P16*(CHOOSE('Parameters '!$A$19,'Parameters '!$C$22,'Parameters '!$D$22,'Parameters '!$E$22,'Parameters '!$F$22,'Parameters '!$A$20)))</f>
        <v>0</v>
      </c>
      <c r="AE16" s="27"/>
      <c r="AF16" s="27"/>
      <c r="AG16" s="27"/>
      <c r="AH16" s="27"/>
      <c r="AI16" s="27"/>
      <c r="AJ16" s="27"/>
      <c r="AK16" s="27"/>
      <c r="AL16" s="27"/>
      <c r="AM16" s="27"/>
      <c r="AN16" s="27"/>
      <c r="AO16" s="27"/>
      <c r="AP16" s="27"/>
      <c r="AQ16" s="27"/>
      <c r="AR16" s="27"/>
      <c r="AS16" s="27"/>
      <c r="AT16" s="27"/>
      <c r="AU16" s="27"/>
      <c r="AV16" s="27"/>
      <c r="AW16" s="27"/>
    </row>
    <row r="17" spans="1:49" customFormat="1">
      <c r="A17" s="27"/>
      <c r="B17" s="52" t="s">
        <v>59</v>
      </c>
      <c r="C17" s="64"/>
      <c r="D17" s="64"/>
      <c r="E17" s="64"/>
      <c r="F17" s="64"/>
      <c r="G17" s="54">
        <f t="shared" si="3"/>
        <v>0</v>
      </c>
      <c r="H17" s="27"/>
      <c r="I17" s="52" t="s">
        <v>59</v>
      </c>
      <c r="J17" s="66"/>
      <c r="K17" s="66"/>
      <c r="L17" s="66"/>
      <c r="M17" s="66"/>
      <c r="N17" s="60"/>
      <c r="O17" s="60"/>
      <c r="P17" s="60"/>
      <c r="Q17" s="54">
        <f>(J17*'Parameters '!$C$4+K17*'Parameters '!$C$5+L17*'Parameters '!$C$6+M17*'Parameters '!$C$7+N17*'Parameters '!$C$9+O17*'Parameters '!$C$10+(P17*(CHOOSE('Parameters '!$A$19,'Parameters '!$C$21,'Parameters '!$D$21,'Parameters '!$E$21,'Parameters '!$F$21,'Parameters '!$A$20))))*'Parameters '!$C$11</f>
        <v>0</v>
      </c>
      <c r="R17" s="27"/>
      <c r="S17" s="52" t="s">
        <v>59</v>
      </c>
      <c r="T17" s="64"/>
      <c r="U17" s="64"/>
      <c r="V17" s="64"/>
      <c r="W17" s="64"/>
      <c r="X17" s="53"/>
      <c r="Y17" s="53"/>
      <c r="Z17" s="61">
        <f t="shared" si="0"/>
        <v>0</v>
      </c>
      <c r="AA17" s="27"/>
      <c r="AB17" s="62">
        <f t="shared" si="2"/>
        <v>0</v>
      </c>
      <c r="AC17" s="62">
        <f>IF(G17&gt;0,Z17/G17,0)</f>
        <v>0</v>
      </c>
      <c r="AD17" s="67">
        <f>J17*'Parameters '!$C$14+'Energy Calculator'!K17*'Parameters '!$C$15+L17*'Parameters '!$C$8*'Parameters '!$C$16+'Energy Calculator'!M17*'Parameters '!$C$16+N17*'Parameters '!$C$17+O17*'Parameters '!$C$18+(P17*(CHOOSE('Parameters '!$A$19,'Parameters '!$C$22,'Parameters '!$D$22,'Parameters '!$E$22,'Parameters '!$F$22,'Parameters '!$A$20)))</f>
        <v>0</v>
      </c>
      <c r="AE17" s="27"/>
      <c r="AF17" s="27"/>
      <c r="AG17" s="27"/>
      <c r="AH17" s="27"/>
      <c r="AI17" s="27"/>
      <c r="AJ17" s="27"/>
      <c r="AK17" s="27"/>
      <c r="AL17" s="27"/>
      <c r="AM17" s="27"/>
      <c r="AN17" s="27"/>
      <c r="AO17" s="27"/>
      <c r="AP17" s="27"/>
      <c r="AQ17" s="27"/>
      <c r="AR17" s="27"/>
      <c r="AS17" s="27"/>
      <c r="AT17" s="27"/>
      <c r="AU17" s="27"/>
      <c r="AV17" s="27"/>
      <c r="AW17" s="27"/>
    </row>
    <row r="18" spans="1:49" customFormat="1">
      <c r="A18" s="27"/>
      <c r="B18" s="52" t="s">
        <v>60</v>
      </c>
      <c r="C18" s="64"/>
      <c r="D18" s="64"/>
      <c r="E18" s="64"/>
      <c r="F18" s="64"/>
      <c r="G18" s="54">
        <f t="shared" si="3"/>
        <v>0</v>
      </c>
      <c r="H18" s="27"/>
      <c r="I18" s="52" t="s">
        <v>60</v>
      </c>
      <c r="J18" s="66"/>
      <c r="K18" s="66"/>
      <c r="L18" s="66"/>
      <c r="M18" s="66"/>
      <c r="N18" s="60"/>
      <c r="O18" s="60"/>
      <c r="P18" s="60"/>
      <c r="Q18" s="54">
        <f>(J18*'Parameters '!$C$4+K18*'Parameters '!$C$5+L18*'Parameters '!$C$6+M18*'Parameters '!$C$7+N18*'Parameters '!$C$9+O18*'Parameters '!$C$10+(P18*(CHOOSE('Parameters '!$A$19,'Parameters '!$C$21,'Parameters '!$D$21,'Parameters '!$E$21,'Parameters '!$F$21,'Parameters '!$A$20))))*'Parameters '!$C$11</f>
        <v>0</v>
      </c>
      <c r="R18" s="27"/>
      <c r="S18" s="52" t="s">
        <v>60</v>
      </c>
      <c r="T18" s="64"/>
      <c r="U18" s="64"/>
      <c r="V18" s="64"/>
      <c r="W18" s="64"/>
      <c r="X18" s="53"/>
      <c r="Y18" s="53"/>
      <c r="Z18" s="61">
        <f t="shared" si="0"/>
        <v>0</v>
      </c>
      <c r="AA18" s="27"/>
      <c r="AB18" s="62">
        <f t="shared" si="2"/>
        <v>0</v>
      </c>
      <c r="AC18" s="62">
        <f t="shared" si="1"/>
        <v>0</v>
      </c>
      <c r="AD18" s="67">
        <f>J18*'Parameters '!$C$14+'Energy Calculator'!K18*'Parameters '!$C$15+L18*'Parameters '!$C$8*'Parameters '!$C$16+'Energy Calculator'!M18*'Parameters '!$C$16+N18*'Parameters '!$C$17+O18*'Parameters '!$C$18+(P18*(CHOOSE('Parameters '!$A$19,'Parameters '!$C$22,'Parameters '!$D$22,'Parameters '!$E$22,'Parameters '!$F$22,'Parameters '!$A$20)))</f>
        <v>0</v>
      </c>
      <c r="AE18" s="27"/>
      <c r="AF18" s="27"/>
      <c r="AG18" s="27"/>
      <c r="AH18" s="27"/>
      <c r="AI18" s="27"/>
      <c r="AJ18" s="27"/>
      <c r="AK18" s="27"/>
      <c r="AL18" s="27"/>
      <c r="AM18" s="27"/>
      <c r="AN18" s="27"/>
      <c r="AO18" s="27"/>
      <c r="AP18" s="27"/>
      <c r="AQ18" s="27"/>
      <c r="AR18" s="27"/>
      <c r="AS18" s="27"/>
      <c r="AT18" s="27"/>
      <c r="AU18" s="27"/>
      <c r="AV18" s="27"/>
      <c r="AW18" s="27"/>
    </row>
    <row r="19" spans="1:49" customFormat="1">
      <c r="A19" s="27"/>
      <c r="B19" s="52" t="s">
        <v>61</v>
      </c>
      <c r="C19" s="64"/>
      <c r="D19" s="64"/>
      <c r="E19" s="64"/>
      <c r="F19" s="64"/>
      <c r="G19" s="54">
        <f t="shared" si="3"/>
        <v>0</v>
      </c>
      <c r="H19" s="27"/>
      <c r="I19" s="52" t="s">
        <v>61</v>
      </c>
      <c r="J19" s="66"/>
      <c r="K19" s="66"/>
      <c r="L19" s="66"/>
      <c r="M19" s="66"/>
      <c r="N19" s="60"/>
      <c r="O19" s="60"/>
      <c r="P19" s="60"/>
      <c r="Q19" s="54">
        <f>(J19*'Parameters '!$C$4+K19*'Parameters '!$C$5+L19*'Parameters '!$C$6+M19*'Parameters '!$C$7+N19*'Parameters '!$C$9+O19*'Parameters '!$C$10+(P19*(CHOOSE('Parameters '!$A$19,'Parameters '!$C$21,'Parameters '!$D$21,'Parameters '!$E$21,'Parameters '!$F$21,'Parameters '!$A$20))))*'Parameters '!$C$11</f>
        <v>0</v>
      </c>
      <c r="R19" s="27"/>
      <c r="S19" s="52" t="s">
        <v>61</v>
      </c>
      <c r="T19" s="64"/>
      <c r="U19" s="64"/>
      <c r="V19" s="64"/>
      <c r="W19" s="64"/>
      <c r="X19" s="53"/>
      <c r="Y19" s="53"/>
      <c r="Z19" s="61">
        <f t="shared" si="0"/>
        <v>0</v>
      </c>
      <c r="AA19" s="27"/>
      <c r="AB19" s="62">
        <f t="shared" si="2"/>
        <v>0</v>
      </c>
      <c r="AC19" s="62">
        <f t="shared" si="1"/>
        <v>0</v>
      </c>
      <c r="AD19" s="67">
        <f>J19*'Parameters '!$C$14+'Energy Calculator'!K19*'Parameters '!$C$15+L19*'Parameters '!$C$8*'Parameters '!$C$16+'Energy Calculator'!M19*'Parameters '!$C$16+N19*'Parameters '!$C$17+O19*'Parameters '!$C$18+(P19*(CHOOSE('Parameters '!$A$19,'Parameters '!$C$22,'Parameters '!$D$22,'Parameters '!$E$22,'Parameters '!$F$22,'Parameters '!$A$20)))</f>
        <v>0</v>
      </c>
      <c r="AE19" s="27"/>
      <c r="AF19" s="27"/>
      <c r="AG19" s="27"/>
      <c r="AH19" s="27"/>
      <c r="AI19" s="27"/>
      <c r="AJ19" s="27"/>
      <c r="AK19" s="27"/>
      <c r="AL19" s="27"/>
      <c r="AM19" s="27"/>
      <c r="AN19" s="27"/>
      <c r="AO19" s="27"/>
      <c r="AP19" s="27"/>
      <c r="AQ19" s="27"/>
      <c r="AR19" s="27"/>
      <c r="AS19" s="27"/>
      <c r="AT19" s="27"/>
      <c r="AU19" s="27"/>
      <c r="AV19" s="27"/>
      <c r="AW19" s="27"/>
    </row>
    <row r="20" spans="1:49" customFormat="1">
      <c r="A20" s="27"/>
      <c r="B20" s="52" t="s">
        <v>62</v>
      </c>
      <c r="C20" s="64"/>
      <c r="D20" s="64"/>
      <c r="E20" s="64"/>
      <c r="F20" s="64"/>
      <c r="G20" s="54">
        <f t="shared" si="3"/>
        <v>0</v>
      </c>
      <c r="H20" s="27"/>
      <c r="I20" s="52" t="s">
        <v>62</v>
      </c>
      <c r="J20" s="66"/>
      <c r="K20" s="66"/>
      <c r="L20" s="66"/>
      <c r="M20" s="66"/>
      <c r="N20" s="60"/>
      <c r="O20" s="60"/>
      <c r="P20" s="60"/>
      <c r="Q20" s="54">
        <f>(J20*'Parameters '!$C$4+K20*'Parameters '!$C$5+L20*'Parameters '!$C$6+M20*'Parameters '!$C$7+N20*'Parameters '!$C$9+O20*'Parameters '!$C$10+(P20*(CHOOSE('Parameters '!$A$19,'Parameters '!$C$21,'Parameters '!$D$21,'Parameters '!$E$21,'Parameters '!$F$21,'Parameters '!$A$20))))*'Parameters '!$C$11</f>
        <v>0</v>
      </c>
      <c r="R20" s="27"/>
      <c r="S20" s="52" t="s">
        <v>62</v>
      </c>
      <c r="T20" s="64"/>
      <c r="U20" s="64"/>
      <c r="V20" s="64"/>
      <c r="W20" s="64"/>
      <c r="X20" s="53"/>
      <c r="Y20" s="53"/>
      <c r="Z20" s="61">
        <f t="shared" si="0"/>
        <v>0</v>
      </c>
      <c r="AA20" s="27"/>
      <c r="AB20" s="62">
        <f t="shared" si="2"/>
        <v>0</v>
      </c>
      <c r="AC20" s="62">
        <f t="shared" si="1"/>
        <v>0</v>
      </c>
      <c r="AD20" s="67">
        <f>J20*'Parameters '!$C$14+'Energy Calculator'!K20*'Parameters '!$C$15+L20*'Parameters '!$C$8*'Parameters '!$C$16+'Energy Calculator'!M20*'Parameters '!$C$16+N20*'Parameters '!$C$17+O20*'Parameters '!$C$18+(P20*(CHOOSE('Parameters '!$A$19,'Parameters '!$C$22,'Parameters '!$D$22,'Parameters '!$E$22,'Parameters '!$F$22,'Parameters '!$A$20)))</f>
        <v>0</v>
      </c>
      <c r="AE20" s="27"/>
      <c r="AF20" s="27"/>
      <c r="AG20" s="27"/>
      <c r="AH20" s="27"/>
      <c r="AI20" s="27"/>
      <c r="AJ20" s="27"/>
      <c r="AK20" s="27"/>
      <c r="AL20" s="27"/>
      <c r="AM20" s="27"/>
      <c r="AN20" s="27"/>
      <c r="AO20" s="27"/>
      <c r="AP20" s="27"/>
      <c r="AQ20" s="27"/>
      <c r="AR20" s="27"/>
      <c r="AS20" s="27"/>
      <c r="AT20" s="27"/>
      <c r="AU20" s="27"/>
      <c r="AV20" s="27"/>
      <c r="AW20" s="27"/>
    </row>
    <row r="21" spans="1:49" customFormat="1">
      <c r="A21" s="27"/>
      <c r="B21" s="52" t="s">
        <v>63</v>
      </c>
      <c r="C21" s="64"/>
      <c r="D21" s="64"/>
      <c r="E21" s="64"/>
      <c r="F21" s="64"/>
      <c r="G21" s="54">
        <f t="shared" si="3"/>
        <v>0</v>
      </c>
      <c r="H21" s="27"/>
      <c r="I21" s="52" t="s">
        <v>63</v>
      </c>
      <c r="J21" s="66"/>
      <c r="K21" s="66"/>
      <c r="L21" s="66"/>
      <c r="M21" s="66"/>
      <c r="N21" s="60"/>
      <c r="O21" s="60"/>
      <c r="P21" s="60"/>
      <c r="Q21" s="54">
        <f>(J21*'Parameters '!$C$4+K21*'Parameters '!$C$5+L21*'Parameters '!$C$6+M21*'Parameters '!$C$7+N21*'Parameters '!$C$9+O21*'Parameters '!$C$10+(P21*(CHOOSE('Parameters '!$A$19,'Parameters '!$C$21,'Parameters '!$D$21,'Parameters '!$E$21,'Parameters '!$F$21,'Parameters '!$A$20))))*'Parameters '!$C$11</f>
        <v>0</v>
      </c>
      <c r="R21" s="27"/>
      <c r="S21" s="52" t="s">
        <v>63</v>
      </c>
      <c r="T21" s="64"/>
      <c r="U21" s="64"/>
      <c r="V21" s="64"/>
      <c r="W21" s="64"/>
      <c r="X21" s="53"/>
      <c r="Y21" s="53"/>
      <c r="Z21" s="61">
        <f t="shared" si="0"/>
        <v>0</v>
      </c>
      <c r="AA21" s="27"/>
      <c r="AB21" s="62">
        <f t="shared" si="2"/>
        <v>0</v>
      </c>
      <c r="AC21" s="62">
        <f t="shared" si="1"/>
        <v>0</v>
      </c>
      <c r="AD21" s="67">
        <f>J21*'Parameters '!$C$14+'Energy Calculator'!K21*'Parameters '!$C$15+L21*'Parameters '!$C$8*'Parameters '!$C$16+'Energy Calculator'!M21*'Parameters '!$C$16+N21*'Parameters '!$C$17+O21*'Parameters '!$C$18+(P21*(CHOOSE('Parameters '!$A$19,'Parameters '!$C$22,'Parameters '!$D$22,'Parameters '!$E$22,'Parameters '!$F$22,'Parameters '!$A$20)))</f>
        <v>0</v>
      </c>
      <c r="AE21" s="27"/>
      <c r="AF21" s="27"/>
      <c r="AG21" s="27"/>
      <c r="AH21" s="27"/>
      <c r="AI21" s="27"/>
      <c r="AJ21" s="27"/>
      <c r="AK21" s="27"/>
      <c r="AL21" s="27"/>
      <c r="AM21" s="27"/>
      <c r="AN21" s="27"/>
      <c r="AO21" s="27"/>
      <c r="AP21" s="27"/>
      <c r="AQ21" s="27"/>
      <c r="AR21" s="27"/>
      <c r="AS21" s="27"/>
      <c r="AT21" s="27"/>
      <c r="AU21" s="27"/>
      <c r="AV21" s="27"/>
      <c r="AW21" s="27"/>
    </row>
    <row r="22" spans="1:49" customFormat="1">
      <c r="A22" s="27"/>
      <c r="B22" s="52" t="s">
        <v>64</v>
      </c>
      <c r="C22" s="64"/>
      <c r="D22" s="64"/>
      <c r="E22" s="64"/>
      <c r="F22" s="64"/>
      <c r="G22" s="54">
        <f t="shared" si="3"/>
        <v>0</v>
      </c>
      <c r="H22" s="27"/>
      <c r="I22" s="52" t="s">
        <v>64</v>
      </c>
      <c r="J22" s="66"/>
      <c r="K22" s="66"/>
      <c r="L22" s="66"/>
      <c r="M22" s="66"/>
      <c r="N22" s="60"/>
      <c r="O22" s="60"/>
      <c r="P22" s="60"/>
      <c r="Q22" s="54">
        <f>(J22*'Parameters '!$C$4+K22*'Parameters '!$C$5+L22*'Parameters '!$C$6+M22*'Parameters '!$C$7+N22*'Parameters '!$C$9+O22*'Parameters '!$C$10+(P22*(CHOOSE('Parameters '!$A$19,'Parameters '!$C$21,'Parameters '!$D$21,'Parameters '!$E$21,'Parameters '!$F$21,'Parameters '!$A$20))))*'Parameters '!$C$11</f>
        <v>0</v>
      </c>
      <c r="R22" s="27"/>
      <c r="S22" s="52" t="s">
        <v>64</v>
      </c>
      <c r="T22" s="64"/>
      <c r="U22" s="64"/>
      <c r="V22" s="64"/>
      <c r="W22" s="64"/>
      <c r="X22" s="53"/>
      <c r="Y22" s="53"/>
      <c r="Z22" s="61">
        <f t="shared" si="0"/>
        <v>0</v>
      </c>
      <c r="AA22" s="27"/>
      <c r="AB22" s="62">
        <f t="shared" si="2"/>
        <v>0</v>
      </c>
      <c r="AC22" s="62">
        <f t="shared" si="1"/>
        <v>0</v>
      </c>
      <c r="AD22" s="67">
        <f>J22*'Parameters '!$C$14+'Energy Calculator'!K22*'Parameters '!$C$15+L22*'Parameters '!$C$8*'Parameters '!$C$16+'Energy Calculator'!M22*'Parameters '!$C$16+N22*'Parameters '!$C$17+O22*'Parameters '!$C$18+(P22*(CHOOSE('Parameters '!$A$19,'Parameters '!$C$22,'Parameters '!$D$22,'Parameters '!$E$22,'Parameters '!$F$22,'Parameters '!$A$20)))</f>
        <v>0</v>
      </c>
      <c r="AE22" s="27"/>
      <c r="AF22" s="27"/>
      <c r="AG22" s="27"/>
      <c r="AH22" s="27"/>
      <c r="AI22" s="27"/>
      <c r="AJ22" s="27"/>
      <c r="AK22" s="27"/>
      <c r="AL22" s="27"/>
      <c r="AM22" s="27"/>
      <c r="AN22" s="27"/>
      <c r="AO22" s="27"/>
      <c r="AP22" s="27"/>
      <c r="AQ22" s="27"/>
      <c r="AR22" s="27"/>
      <c r="AS22" s="27"/>
      <c r="AT22" s="27"/>
      <c r="AU22" s="27"/>
      <c r="AV22" s="27"/>
      <c r="AW22" s="27"/>
    </row>
    <row r="23" spans="1:49">
      <c r="B23" s="55" t="s">
        <v>65</v>
      </c>
      <c r="C23" s="56">
        <f>SUM(C11:C22)</f>
        <v>0</v>
      </c>
      <c r="D23" s="56">
        <f t="shared" ref="D23:G23" si="4">SUM(D11:D22)</f>
        <v>0</v>
      </c>
      <c r="E23" s="56">
        <f t="shared" si="4"/>
        <v>0</v>
      </c>
      <c r="F23" s="56">
        <f t="shared" si="4"/>
        <v>0</v>
      </c>
      <c r="G23" s="54">
        <f t="shared" si="4"/>
        <v>0</v>
      </c>
      <c r="I23" s="55" t="s">
        <v>65</v>
      </c>
      <c r="J23" s="56">
        <f>SUM(J11:J22)</f>
        <v>0</v>
      </c>
      <c r="K23" s="56">
        <f t="shared" ref="K23:Q23" si="5">SUM(K11:K22)</f>
        <v>0</v>
      </c>
      <c r="L23" s="56">
        <f t="shared" si="5"/>
        <v>0</v>
      </c>
      <c r="M23" s="56">
        <f t="shared" si="5"/>
        <v>0</v>
      </c>
      <c r="N23" s="56">
        <f t="shared" si="5"/>
        <v>0</v>
      </c>
      <c r="O23" s="56">
        <f t="shared" si="5"/>
        <v>0</v>
      </c>
      <c r="P23" s="56">
        <f t="shared" si="5"/>
        <v>0</v>
      </c>
      <c r="Q23" s="54">
        <f t="shared" si="5"/>
        <v>0</v>
      </c>
      <c r="S23" s="55" t="s">
        <v>65</v>
      </c>
      <c r="T23" s="61">
        <f>SUM(T11:T22)</f>
        <v>0</v>
      </c>
      <c r="U23" s="61">
        <f t="shared" ref="U23:Z23" si="6">SUM(U11:U22)</f>
        <v>0</v>
      </c>
      <c r="V23" s="61">
        <f>SUM(V11:V22)</f>
        <v>0</v>
      </c>
      <c r="W23" s="61">
        <f>SUM(W11:W22)</f>
        <v>0</v>
      </c>
      <c r="X23" s="61">
        <f>SUM(X11:X22)</f>
        <v>0</v>
      </c>
      <c r="Y23" s="61">
        <f>SUM(Y11:Y22)</f>
        <v>0</v>
      </c>
      <c r="Z23" s="61">
        <f t="shared" si="6"/>
        <v>0</v>
      </c>
      <c r="AB23" s="62">
        <f>SUM(AB11:AB22)</f>
        <v>0</v>
      </c>
      <c r="AC23" s="62">
        <f t="shared" si="1"/>
        <v>0</v>
      </c>
      <c r="AD23" s="67">
        <f>J23*'Parameters '!$C$14+'Energy Calculator'!K23*'Parameters '!$C$15+L23*'Parameters '!$C$8*'Parameters '!$C$16+'Energy Calculator'!M23*'Parameters '!$C$16+N23*'Parameters '!$C$17+O23*'Parameters '!$C$18</f>
        <v>0</v>
      </c>
    </row>
    <row r="24" spans="1:49"/>
    <row r="25" spans="1:49"/>
    <row r="26" spans="1:49"/>
    <row r="27" spans="1:49"/>
    <row r="28" spans="1:49"/>
    <row r="29" spans="1:49"/>
    <row r="30" spans="1:49"/>
    <row r="31" spans="1:49"/>
    <row r="32" spans="1:49"/>
    <row r="33"/>
    <row r="34"/>
    <row r="35"/>
    <row r="36"/>
    <row r="37"/>
    <row r="38"/>
    <row r="39"/>
    <row r="40"/>
    <row r="41"/>
  </sheetData>
  <sheetProtection algorithmName="SHA-512" hashValue="VhMVhFIL4/5vPgW9wlRBXtiscOxHfaqqlcdL4fRwtFebCZjM+nIuEwwQCP0AO15Gk8K2e93QWLZYzBXyN5vE6Q==" saltValue="F/LnYVyBzmyeQnvTCGvsCw==" spinCount="100000" sheet="1" objects="1" scenarios="1"/>
  <mergeCells count="9">
    <mergeCell ref="B1:AC1"/>
    <mergeCell ref="I9:Q9"/>
    <mergeCell ref="S9:Z9"/>
    <mergeCell ref="B9:F9"/>
    <mergeCell ref="B3:C3"/>
    <mergeCell ref="B4:C4"/>
    <mergeCell ref="B5:C5"/>
    <mergeCell ref="B6:C6"/>
    <mergeCell ref="B7:C7"/>
  </mergeCells>
  <phoneticPr fontId="4" type="noConversion"/>
  <dataValidations disablePrompts="1" count="1">
    <dataValidation type="list" allowBlank="1" showInputMessage="1" showErrorMessage="1" sqref="G10" xr:uid="{732DBB54-126F-4826-A679-D3CC6737F53F}">
      <formula1>"Total (kg), Total (L), Total (t), Total (m³)"</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B22B2C06-515D-490F-AB48-59DAC49F490C}">
          <x14:formula1>
            <xm:f>'Parameters '!$C$20:$G$20</xm:f>
          </x14:formula1>
          <xm:sqref>P4</xm:sqref>
        </x14:dataValidation>
        <x14:dataValidation type="list" allowBlank="1" showInputMessage="1" showErrorMessage="1" xr:uid="{BD014372-E0DE-4878-BEA2-62F73BCD3EFD}">
          <x14:formula1>
            <xm:f>'Parameters '!$M$5:$M$8</xm:f>
          </x14:formula1>
          <xm:sqref>G9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935D-1A33-4396-8A87-3DD872326B3C}">
  <sheetPr codeName="Sheet3"/>
  <dimension ref="A1:AC41"/>
  <sheetViews>
    <sheetView topLeftCell="A3" workbookViewId="0">
      <selection activeCell="V13" sqref="V13"/>
    </sheetView>
  </sheetViews>
  <sheetFormatPr defaultColWidth="0" defaultRowHeight="15" zeroHeight="1"/>
  <cols>
    <col min="1" max="29" width="8.85546875" customWidth="1"/>
    <col min="30" max="16384" width="9.140625" hidden="1"/>
  </cols>
  <sheetData>
    <row r="1" spans="1:29" ht="121.9" customHeight="1">
      <c r="A1" s="48" t="s">
        <v>0</v>
      </c>
      <c r="B1" s="91" t="s">
        <v>1</v>
      </c>
      <c r="C1" s="92"/>
      <c r="D1" s="92"/>
      <c r="E1" s="92"/>
      <c r="F1" s="92"/>
      <c r="G1" s="92"/>
      <c r="H1" s="92"/>
      <c r="I1" s="92"/>
      <c r="J1" s="92"/>
      <c r="K1" s="92"/>
      <c r="L1" s="92"/>
      <c r="M1" s="92"/>
      <c r="N1" s="92"/>
      <c r="O1" s="92"/>
      <c r="P1" s="92"/>
      <c r="Q1" s="92"/>
      <c r="R1" s="92"/>
      <c r="S1" s="92"/>
      <c r="T1" s="92"/>
      <c r="U1" s="92"/>
      <c r="V1" s="92"/>
      <c r="W1" s="92"/>
      <c r="X1" s="92"/>
      <c r="Y1" s="92"/>
      <c r="Z1" s="92"/>
      <c r="AA1" s="92"/>
      <c r="AB1" s="92"/>
      <c r="AC1" s="92"/>
    </row>
    <row r="2" spans="1:29">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row>
    <row r="3" spans="1:29">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row>
    <row r="4" spans="1:29">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27"/>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27"/>
      <c r="B6" s="27"/>
      <c r="C6" s="27"/>
      <c r="D6" s="27"/>
      <c r="E6" s="27"/>
      <c r="F6" s="27"/>
      <c r="G6" s="27" t="str">
        <f>"Energy Intensity (kWh/"&amp;'Energy Calculator'!$G$9&amp;")"</f>
        <v>Energy Intensity (kWh/kg)</v>
      </c>
      <c r="H6" s="27"/>
      <c r="I6" s="27"/>
      <c r="J6" s="27"/>
      <c r="K6" s="27"/>
      <c r="L6" s="27"/>
      <c r="M6" s="27"/>
      <c r="N6" s="27"/>
      <c r="O6" s="27"/>
      <c r="P6" s="27"/>
      <c r="Q6" s="27"/>
      <c r="R6" s="27"/>
      <c r="S6" s="27"/>
      <c r="T6" s="27"/>
      <c r="U6" s="27"/>
      <c r="V6" s="27"/>
      <c r="W6" s="27"/>
      <c r="X6" s="27"/>
      <c r="Y6" s="27"/>
      <c r="Z6" s="27"/>
      <c r="AA6" s="27"/>
      <c r="AB6" s="27"/>
      <c r="AC6" s="27"/>
    </row>
    <row r="7" spans="1:29">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row>
    <row r="8" spans="1:29">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row>
    <row r="9" spans="1:29">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row>
    <row r="10" spans="1:29">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row>
    <row r="11" spans="1:29">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row>
    <row r="12" spans="1:29">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row>
    <row r="13" spans="1:29">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row>
    <row r="14" spans="1:29">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row>
    <row r="15" spans="1:29">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row>
    <row r="16" spans="1:29">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row>
    <row r="17" spans="1:29">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row>
    <row r="18" spans="1:29">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row>
    <row r="19" spans="1:29">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row>
    <row r="20" spans="1:29">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row>
    <row r="21" spans="1:29">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row>
    <row r="22" spans="1:29">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row>
    <row r="23" spans="1:29">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row>
    <row r="24" spans="1:29">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row>
    <row r="25" spans="1:29">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row>
    <row r="26" spans="1:29">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row>
    <row r="27" spans="1:29">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row>
    <row r="28" spans="1:29">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row>
    <row r="29" spans="1:29">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row>
    <row r="30" spans="1:29">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row>
    <row r="31" spans="1:29">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row>
    <row r="32" spans="1:29">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row>
    <row r="33" spans="1:29">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row>
    <row r="34" spans="1:29">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row>
    <row r="35" spans="1:29">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row>
    <row r="36" spans="1:29">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row>
    <row r="37" spans="1:29">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row>
    <row r="38" spans="1:29">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row>
    <row r="39" spans="1:29">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row>
    <row r="40" spans="1:29">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row>
    <row r="41" spans="1:29">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row>
  </sheetData>
  <sheetProtection algorithmName="SHA-512" hashValue="T8gxLSa/lFfeM1Fg12OXuS5rvfKhg+AgtcgXrjWgsTROWZ5jT9TtyTHi1m8Zda0QEUjTUrTDBL7+IZFSzHowww==" saltValue="QlI6nXyjkC9Bn7VGKSstbw==" spinCount="100000" sheet="1" objects="1" scenarios="1"/>
  <mergeCells count="1">
    <mergeCell ref="B1:A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B8F30-1974-4A8F-9F9C-6ECEEE4596FC}">
  <sheetPr codeName="Sheet4"/>
  <dimension ref="A1:Q23"/>
  <sheetViews>
    <sheetView zoomScale="110" zoomScaleNormal="110" workbookViewId="0">
      <selection activeCell="S9" sqref="S9"/>
    </sheetView>
  </sheetViews>
  <sheetFormatPr defaultColWidth="8.85546875" defaultRowHeight="15"/>
  <cols>
    <col min="2" max="2" width="40.42578125" bestFit="1" customWidth="1"/>
    <col min="3" max="3" width="12.42578125" customWidth="1"/>
    <col min="4" max="4" width="14.42578125" customWidth="1"/>
    <col min="5" max="5" width="10.140625" customWidth="1"/>
    <col min="6" max="6" width="9.85546875" customWidth="1"/>
    <col min="12" max="12" width="10.42578125" customWidth="1"/>
    <col min="13" max="13" width="15.28515625" customWidth="1"/>
  </cols>
  <sheetData>
    <row r="1" spans="2:17" ht="29.1" customHeight="1">
      <c r="B1" s="101" t="s">
        <v>66</v>
      </c>
      <c r="C1" s="101"/>
      <c r="D1" s="101"/>
      <c r="E1" s="101"/>
      <c r="F1" s="101"/>
      <c r="G1" s="101"/>
      <c r="H1" s="101"/>
      <c r="I1" s="101"/>
      <c r="J1" s="101"/>
      <c r="K1" s="101"/>
      <c r="L1" s="101"/>
    </row>
    <row r="2" spans="2:17" ht="15" customHeight="1">
      <c r="B2" s="102"/>
      <c r="C2" s="102"/>
      <c r="D2" s="102"/>
      <c r="E2" s="102"/>
      <c r="F2" s="102"/>
      <c r="G2" s="102"/>
      <c r="H2" s="102"/>
      <c r="I2" s="102"/>
      <c r="J2" s="102"/>
      <c r="K2" s="102"/>
      <c r="L2" s="102"/>
    </row>
    <row r="3" spans="2:17" ht="15.75">
      <c r="B3" s="9" t="s">
        <v>67</v>
      </c>
      <c r="C3" s="2"/>
      <c r="D3" s="2"/>
      <c r="E3" s="2"/>
      <c r="F3" s="2"/>
      <c r="G3" s="2"/>
      <c r="H3" s="2"/>
      <c r="I3" s="2"/>
      <c r="J3" s="2"/>
      <c r="K3" s="2"/>
      <c r="L3" s="2"/>
    </row>
    <row r="4" spans="2:17" ht="31.5">
      <c r="B4" s="7" t="s">
        <v>68</v>
      </c>
      <c r="C4" s="8">
        <v>3.6</v>
      </c>
      <c r="D4" s="10" t="s">
        <v>69</v>
      </c>
      <c r="E4" s="5"/>
      <c r="F4" s="5"/>
      <c r="G4" s="5"/>
      <c r="H4" s="5"/>
      <c r="I4" s="5"/>
      <c r="J4" s="5"/>
      <c r="K4" s="5"/>
      <c r="L4" s="5"/>
      <c r="M4" s="77" t="s">
        <v>70</v>
      </c>
    </row>
    <row r="5" spans="2:17" ht="15.75">
      <c r="B5" s="7" t="s">
        <v>71</v>
      </c>
      <c r="C5" s="8">
        <v>1000</v>
      </c>
      <c r="D5" s="10" t="s">
        <v>69</v>
      </c>
      <c r="E5" s="5"/>
      <c r="F5" s="5"/>
      <c r="G5" s="5"/>
      <c r="H5" s="5"/>
      <c r="I5" s="5"/>
      <c r="J5" s="5"/>
      <c r="K5" s="5"/>
      <c r="L5" s="5"/>
      <c r="M5" s="49" t="s">
        <v>27</v>
      </c>
    </row>
    <row r="6" spans="2:17" ht="15.75">
      <c r="B6" s="7" t="s">
        <v>72</v>
      </c>
      <c r="C6" s="8">
        <v>25</v>
      </c>
      <c r="D6" s="10" t="s">
        <v>73</v>
      </c>
      <c r="E6" s="5"/>
      <c r="F6" s="5"/>
      <c r="G6" s="5"/>
      <c r="H6" s="5"/>
      <c r="I6" s="5"/>
      <c r="J6" s="5"/>
      <c r="K6" s="5"/>
      <c r="L6" s="5"/>
      <c r="M6" s="49" t="s">
        <v>74</v>
      </c>
    </row>
    <row r="7" spans="2:17" ht="15.75">
      <c r="B7" s="7" t="s">
        <v>75</v>
      </c>
      <c r="C7" s="8">
        <v>49</v>
      </c>
      <c r="D7" s="10" t="s">
        <v>73</v>
      </c>
      <c r="E7" s="5"/>
      <c r="F7" s="5"/>
      <c r="G7" s="5"/>
      <c r="H7" s="5"/>
      <c r="I7" s="5"/>
      <c r="J7" s="5"/>
      <c r="K7" s="5"/>
      <c r="L7" s="5"/>
      <c r="M7" s="49" t="s">
        <v>76</v>
      </c>
    </row>
    <row r="8" spans="2:17" ht="15.75">
      <c r="B8" s="7" t="s">
        <v>77</v>
      </c>
      <c r="C8" s="8">
        <v>0.51</v>
      </c>
      <c r="D8" s="10" t="s">
        <v>73</v>
      </c>
      <c r="E8" s="5"/>
      <c r="F8" s="5"/>
      <c r="G8" s="5"/>
      <c r="H8" s="5"/>
      <c r="I8" s="5"/>
      <c r="J8" s="5"/>
      <c r="K8" s="5"/>
      <c r="L8" s="5"/>
      <c r="M8" s="49" t="s">
        <v>78</v>
      </c>
    </row>
    <row r="9" spans="2:17">
      <c r="B9" s="7" t="s">
        <v>79</v>
      </c>
      <c r="C9" s="8">
        <f>0.04*C5</f>
        <v>40</v>
      </c>
      <c r="D9" s="10" t="s">
        <v>80</v>
      </c>
      <c r="E9" s="5"/>
      <c r="F9" s="5"/>
      <c r="G9" s="5"/>
      <c r="H9" s="5"/>
      <c r="I9" s="5"/>
      <c r="J9" s="5"/>
      <c r="K9" s="5"/>
      <c r="L9" s="5"/>
    </row>
    <row r="10" spans="2:17">
      <c r="B10" s="7" t="s">
        <v>81</v>
      </c>
      <c r="C10" s="8">
        <v>40.630000000000003</v>
      </c>
      <c r="D10" s="10" t="s">
        <v>80</v>
      </c>
      <c r="E10" s="5"/>
      <c r="F10" s="5"/>
      <c r="G10" s="5"/>
      <c r="H10" s="5"/>
      <c r="I10" s="5"/>
      <c r="J10" s="5"/>
      <c r="K10" s="5"/>
      <c r="L10" s="5"/>
      <c r="Q10" s="1"/>
    </row>
    <row r="11" spans="2:17">
      <c r="B11" s="7" t="s">
        <v>82</v>
      </c>
      <c r="C11" s="8">
        <v>0.27777777777777701</v>
      </c>
      <c r="D11" s="10" t="s">
        <v>83</v>
      </c>
      <c r="E11" s="5"/>
      <c r="F11" s="5"/>
      <c r="G11" s="5"/>
      <c r="H11" s="5"/>
      <c r="I11" s="5"/>
      <c r="J11" s="5"/>
      <c r="K11" s="5"/>
      <c r="L11" s="5"/>
      <c r="Q11" s="1"/>
    </row>
    <row r="12" spans="2:17">
      <c r="B12" s="8"/>
      <c r="C12" s="8"/>
      <c r="D12" s="5"/>
      <c r="E12" s="5"/>
      <c r="F12" s="5"/>
      <c r="G12" s="5"/>
      <c r="H12" s="5"/>
      <c r="I12" s="5"/>
      <c r="J12" s="5"/>
      <c r="K12" s="5"/>
      <c r="L12" s="5"/>
    </row>
    <row r="13" spans="2:17">
      <c r="B13" s="7" t="s">
        <v>84</v>
      </c>
      <c r="C13" s="8"/>
      <c r="D13" s="5"/>
      <c r="E13" s="5"/>
      <c r="F13" s="5"/>
      <c r="G13" s="5"/>
      <c r="H13" s="5"/>
      <c r="I13" s="5"/>
      <c r="J13" s="5"/>
      <c r="K13" s="5"/>
      <c r="L13" s="5"/>
    </row>
    <row r="14" spans="2:17">
      <c r="B14" s="7" t="s">
        <v>85</v>
      </c>
      <c r="C14" s="63">
        <v>7.650000611999995E-5</v>
      </c>
      <c r="D14" s="10" t="s">
        <v>80</v>
      </c>
      <c r="E14" s="5"/>
      <c r="F14" s="5"/>
      <c r="G14" s="5"/>
      <c r="H14" s="5"/>
      <c r="I14" s="5"/>
      <c r="J14" s="5"/>
      <c r="K14" s="5"/>
      <c r="L14" s="5"/>
    </row>
    <row r="15" spans="2:17">
      <c r="B15" s="7" t="s">
        <v>86</v>
      </c>
      <c r="C15" s="8">
        <v>5.4035E-2</v>
      </c>
      <c r="D15" s="10" t="s">
        <v>80</v>
      </c>
      <c r="E15" s="5"/>
      <c r="F15" s="5"/>
      <c r="G15" s="5"/>
      <c r="H15" s="5"/>
      <c r="I15" s="5"/>
      <c r="J15" s="5"/>
      <c r="K15" s="5"/>
      <c r="L15" s="5"/>
    </row>
    <row r="16" spans="2:17">
      <c r="B16" s="7" t="s">
        <v>87</v>
      </c>
      <c r="C16" s="8">
        <v>2.9660000000000003E-3</v>
      </c>
      <c r="D16" s="34" t="s">
        <v>88</v>
      </c>
      <c r="E16" s="5"/>
      <c r="F16" s="5"/>
      <c r="G16" s="5"/>
      <c r="H16" s="5"/>
      <c r="I16" s="5"/>
      <c r="J16" s="5"/>
      <c r="K16" s="5"/>
      <c r="L16" s="5"/>
    </row>
    <row r="17" spans="1:17">
      <c r="B17" s="7" t="s">
        <v>89</v>
      </c>
      <c r="C17" s="8">
        <v>2.6709999999999998E-3</v>
      </c>
      <c r="D17" s="10" t="s">
        <v>80</v>
      </c>
      <c r="E17" s="5"/>
      <c r="F17" s="5"/>
      <c r="G17" s="5"/>
      <c r="H17" s="5"/>
      <c r="I17" s="5"/>
      <c r="J17" s="5"/>
      <c r="K17" s="5"/>
      <c r="L17" s="5"/>
    </row>
    <row r="18" spans="1:17">
      <c r="B18" s="7" t="s">
        <v>90</v>
      </c>
      <c r="C18" s="63">
        <v>3.0045000000000002E-3</v>
      </c>
      <c r="D18" s="11" t="s">
        <v>80</v>
      </c>
      <c r="E18" s="5"/>
      <c r="F18" s="5"/>
      <c r="G18" s="5"/>
      <c r="H18" s="12"/>
      <c r="I18" s="12"/>
      <c r="J18" s="12"/>
      <c r="K18" s="12"/>
      <c r="L18" s="12"/>
      <c r="Q18" s="1"/>
    </row>
    <row r="19" spans="1:17">
      <c r="A19">
        <f>IF('Energy Calculator'!P4='Parameters '!C20,'Parameters '!C19,IF('Energy Calculator'!P4='Parameters '!D20,'Parameters '!D19,IF('Energy Calculator'!P4='Parameters '!E20,'Parameters '!E19,IF('Energy Calculator'!P4='Parameters '!F20,'Parameters '!F19,5))))</f>
        <v>1</v>
      </c>
      <c r="B19" s="13" t="s">
        <v>91</v>
      </c>
      <c r="C19" s="17">
        <v>1</v>
      </c>
      <c r="D19" s="18">
        <v>2</v>
      </c>
      <c r="E19" s="18">
        <v>3</v>
      </c>
      <c r="F19" s="18">
        <v>4</v>
      </c>
      <c r="G19" s="18">
        <v>5</v>
      </c>
      <c r="H19" s="3"/>
      <c r="I19" s="3"/>
      <c r="J19" s="3"/>
      <c r="K19" s="3"/>
      <c r="L19" s="3"/>
    </row>
    <row r="20" spans="1:17">
      <c r="A20">
        <v>0</v>
      </c>
      <c r="B20" s="14" t="s">
        <v>92</v>
      </c>
      <c r="C20" s="16" t="s">
        <v>25</v>
      </c>
      <c r="D20" s="16" t="s">
        <v>93</v>
      </c>
      <c r="E20" s="16" t="s">
        <v>94</v>
      </c>
      <c r="F20" s="16" t="s">
        <v>95</v>
      </c>
      <c r="G20" s="16" t="s">
        <v>91</v>
      </c>
      <c r="H20" s="3"/>
      <c r="I20" s="3"/>
      <c r="J20" s="3"/>
      <c r="K20" s="3"/>
      <c r="L20" s="3"/>
    </row>
    <row r="21" spans="1:17">
      <c r="B21" s="14" t="s">
        <v>96</v>
      </c>
      <c r="C21" s="19">
        <v>29590</v>
      </c>
      <c r="D21" s="19">
        <v>21640</v>
      </c>
      <c r="E21" s="19">
        <v>15260</v>
      </c>
      <c r="F21" s="19">
        <v>25730</v>
      </c>
      <c r="G21" s="20" t="s">
        <v>80</v>
      </c>
      <c r="H21" s="21"/>
      <c r="I21" s="21"/>
      <c r="J21" s="21"/>
      <c r="K21" s="21"/>
      <c r="L21" s="3"/>
    </row>
    <row r="22" spans="1:17">
      <c r="B22" s="15" t="s">
        <v>97</v>
      </c>
      <c r="C22" s="22">
        <v>2.6560000000000001</v>
      </c>
      <c r="D22" s="23">
        <v>2.0049999999999999</v>
      </c>
      <c r="E22" s="22">
        <v>1.43</v>
      </c>
      <c r="F22" s="22">
        <v>2.34</v>
      </c>
      <c r="G22" s="24" t="s">
        <v>80</v>
      </c>
      <c r="H22" s="25"/>
      <c r="I22" s="25"/>
      <c r="J22" s="25"/>
      <c r="K22" s="25"/>
      <c r="L22" s="4"/>
    </row>
    <row r="23" spans="1:17">
      <c r="B23" s="31" t="s">
        <v>98</v>
      </c>
      <c r="C23" s="32">
        <v>45736</v>
      </c>
    </row>
  </sheetData>
  <sheetProtection algorithmName="SHA-512" hashValue="KU+UuUl7BDl86Gfpg6l/C26NK/R6XREz624r9zXD2NJ1TGGurJFpKmVbsS7lgz0defJzYEikJwaWBC4fdbqfWg==" saltValue="WhgTkj9eVY7x/dbzMQAj6w==" spinCount="100000" sheet="1" objects="1" scenarios="1"/>
  <mergeCells count="1">
    <mergeCell ref="B1:L2"/>
  </mergeCells>
  <hyperlinks>
    <hyperlink ref="D6" r:id="rId1" display="https://www.elgas.com.au/blog/389-lpg-conversions-kg-litres-mj-kwh-and-m3/" xr:uid="{203BDC2F-2DBB-4768-BBAD-BAE66AF16ACD}"/>
    <hyperlink ref="D7" r:id="rId2" display="https://www.elgas.com.au/blog/389-lpg-conversions-kg-litres-mj-kwh-and-m3/" xr:uid="{5F2BE027-1CC7-4960-BCDB-1F2006AAFCCD}"/>
    <hyperlink ref="D9" r:id="rId3" display="https://tools.genless.govt.nz/businesses/wood-energy-calculators/co2-emission-calculator/" xr:uid="{22314175-6641-4024-B49D-A55E86904D24}"/>
    <hyperlink ref="D4" r:id="rId4" display="https://tools.genless.govt.nz/businesses/wood-energy-calculators/energy-unit-converter/" xr:uid="{169CD5C0-20EF-4C1B-8448-2659B374DD11}"/>
    <hyperlink ref="D5" r:id="rId5" display="https://tools.genless.govt.nz/businesses/wood-energy-calculators/energy-unit-converter/" xr:uid="{F6F0F2F1-D2CE-4109-A5C5-34052DEEE9AA}"/>
    <hyperlink ref="D14" r:id="rId6" display="https://tools.genless.govt.nz/businesses/wood-energy-calculators/co2-emission-calculator/" xr:uid="{247773D5-D19D-4753-B79B-46FA4224504B}"/>
    <hyperlink ref="D15" r:id="rId7" display="https://tools.genless.govt.nz/businesses/wood-energy-calculators/co2-emission-calculator/" xr:uid="{1D6F8D95-415A-45BA-BA46-76DB8607B1D7}"/>
    <hyperlink ref="D17" r:id="rId8" display="https://tools.genless.govt.nz/businesses/wood-energy-calculators/co2-emission-calculator/" xr:uid="{74964A08-398E-4925-873C-A1D2A42DF24F}"/>
    <hyperlink ref="G22" r:id="rId9" display="https://tools.genless.govt.nz/businesses/wood-energy-calculators/co2-emission-calculator/" xr:uid="{9047D6F2-368A-4C8C-8D9D-11FFB3A0F012}"/>
    <hyperlink ref="D8" r:id="rId10" display="https://www.elgas.com.au/blog/389-lpg-conversions-kg-litres-mj-kwh-and-m3/" xr:uid="{C075BADC-5BCC-4F59-880F-B64D54E6728E}"/>
    <hyperlink ref="G21" r:id="rId11" display="https://tools.genless.govt.nz/businesses/wood-energy-calculators/co2-emission-calculator/" xr:uid="{E3783D30-91EA-44C0-B0CD-1159FC99AAEA}"/>
    <hyperlink ref="D18" r:id="rId12" display="https://tools.genless.govt.nz/businesses/wood-energy-calculators/co2-emission-calculator/" xr:uid="{2F3C99B1-2972-411F-8C3D-4CFCDED0C71F}"/>
    <hyperlink ref="D10" r:id="rId13" display="https://tools.genless.govt.nz/businesses/wood-energy-calculators/co2-emission-calculator/" xr:uid="{3960B1E8-F070-442F-880B-9ECB9327E61F}"/>
    <hyperlink ref="D11" r:id="rId14" display="https://www.convertunits.com/from/MJ/to/kwh" xr:uid="{4D188CD4-9E8A-42AD-933B-7CEE0E5D13BD}"/>
    <hyperlink ref="D16" r:id="rId15" xr:uid="{31FADFEA-2B54-4478-9B5F-D19E1B43B24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C06C6-5D0A-4F54-9F87-4B5AE6C37298}">
  <sheetPr codeName="Sheet5"/>
  <dimension ref="A1"/>
  <sheetViews>
    <sheetView zoomScale="80" zoomScaleNormal="80" workbookViewId="0">
      <selection activeCell="L57" sqref="L57"/>
    </sheetView>
  </sheetViews>
  <sheetFormatPr defaultColWidth="8.85546875" defaultRowHeight="15"/>
  <cols>
    <col min="1" max="16384" width="8.85546875" style="27"/>
  </cols>
  <sheetData/>
  <sheetProtection algorithmName="SHA-512" hashValue="K7q0yKJQE3/v8zLsuaVxs3Jnu2Nr1ty3rtVM5BjYWHChXfct0nlQXDWVBRJAfmskv3tYa3sG/KxQiyLOb4ngRA==" saltValue="hcA4d38mxW0IxOudQG0C2Q=="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21524e96-ec98-4da0-a122-419156e7d6b0">
      <Terms xmlns="http://schemas.microsoft.com/office/infopath/2007/PartnerControls"/>
    </TaxKeywordTaxHTField>
    <TaxCatchAll xmlns="21524e96-ec98-4da0-a122-419156e7d6b0">
      <Value>19</Value>
      <Value>610</Value>
      <Value>593</Value>
    </TaxCatchAll>
    <C3FinancialYearNote xmlns="21524e96-ec98-4da0-a122-419156e7d6b0">
      <Terms xmlns="http://schemas.microsoft.com/office/infopath/2007/PartnerControls">
        <TermInfo xmlns="http://schemas.microsoft.com/office/infopath/2007/PartnerControls">
          <TermName xmlns="http://schemas.microsoft.com/office/infopath/2007/PartnerControls">22/23</TermName>
          <TermId xmlns="http://schemas.microsoft.com/office/infopath/2007/PartnerControls">98a01b43-8a87-4b39-8f4f-eed21432a2a4</TermId>
        </TermInfo>
      </Terms>
    </C3FinancialYearNote>
    <C3TopicNote xmlns="21524e96-ec98-4da0-a122-419156e7d6b0">
      <Terms xmlns="http://schemas.microsoft.com/office/infopath/2007/PartnerControls">
        <TermInfo xmlns="http://schemas.microsoft.com/office/infopath/2007/PartnerControls">
          <TermName xmlns="http://schemas.microsoft.com/office/infopath/2007/PartnerControls">Templates</TermName>
          <TermId xmlns="http://schemas.microsoft.com/office/infopath/2007/PartnerControls">4a647560-0777-41cc-bc66-ef65261b062f</TermId>
        </TermInfo>
      </Terms>
    </C3TopicNote>
    <lcf76f155ced4ddcb4097134ff3c332f xmlns="376270d6-e0e1-44d9-9147-71125ac31554" xsi:nil="true"/>
    <k03a37f2627d4dc4ad1de93546aabd57 xmlns="376270d6-e0e1-44d9-9147-71125ac31554">
      <Terms xmlns="http://schemas.microsoft.com/office/infopath/2007/PartnerControls">
        <TermInfo xmlns="http://schemas.microsoft.com/office/infopath/2007/PartnerControls">
          <TermName xmlns="http://schemas.microsoft.com/office/infopath/2007/PartnerControls">Sector Associations</TermName>
          <TermId xmlns="http://schemas.microsoft.com/office/infopath/2007/PartnerControls">a6007bde-6c27-40d2-9998-2f06fa854c52</TermId>
        </TermInfo>
      </Terms>
    </k03a37f2627d4dc4ad1de93546aabd57>
    <AccountManager xmlns="21524e96-ec98-4da0-a122-419156e7d6b0">
      <UserInfo>
        <DisplayName>Insa Errey</DisplayName>
        <AccountId>70</AccountId>
        <AccountType/>
      </UserInfo>
    </AccountManager>
  </documentManagement>
</p:properties>
</file>

<file path=customXml/item2.xml><?xml version="1.0" encoding="utf-8"?>
<ct:contentTypeSchema xmlns:ct="http://schemas.microsoft.com/office/2006/metadata/contentType" xmlns:ma="http://schemas.microsoft.com/office/2006/metadata/properties/metaAttributes" ct:_="" ma:_="" ma:contentTypeName="Excel Spreadsheet" ma:contentTypeID="0x010100FBA2F251638CCE48A93329D5E27FBC110100752342217DD78349B7B458CE96B5C641" ma:contentTypeVersion="14" ma:contentTypeDescription="Create a new Excel Spreadsheet" ma:contentTypeScope="" ma:versionID="4d2ba6f9c77fd2f75ba4b9851673b6c0">
  <xsd:schema xmlns:xsd="http://www.w3.org/2001/XMLSchema" xmlns:xs="http://www.w3.org/2001/XMLSchema" xmlns:p="http://schemas.microsoft.com/office/2006/metadata/properties" xmlns:ns2="21524e96-ec98-4da0-a122-419156e7d6b0" xmlns:ns3="376270d6-e0e1-44d9-9147-71125ac31554" targetNamespace="http://schemas.microsoft.com/office/2006/metadata/properties" ma:root="true" ma:fieldsID="dc993b67346727e2889a0368b469198f" ns2:_="" ns3:_="">
    <xsd:import namespace="21524e96-ec98-4da0-a122-419156e7d6b0"/>
    <xsd:import namespace="376270d6-e0e1-44d9-9147-71125ac31554"/>
    <xsd:element name="properties">
      <xsd:complexType>
        <xsd:sequence>
          <xsd:element name="documentManagement">
            <xsd:complexType>
              <xsd:all>
                <xsd:element ref="ns2:TaxCatchAll" minOccurs="0"/>
                <xsd:element ref="ns2:AccountManager" minOccurs="0"/>
                <xsd:element ref="ns2:C3TopicNote" minOccurs="0"/>
                <xsd:element ref="ns2:TaxKeywordTaxHTField" minOccurs="0"/>
                <xsd:element ref="ns2:TaxCatchAllLabel" minOccurs="0"/>
                <xsd:element ref="ns3:k03a37f2627d4dc4ad1de93546aabd57" minOccurs="0"/>
                <xsd:element ref="ns2:C3FinancialYearNote"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524e96-ec98-4da0-a122-419156e7d6b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cc75d03-3abd-4bf5-b0e2-78f43a78cac0}" ma:internalName="TaxCatchAll" ma:readOnly="false" ma:showField="CatchAllData"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AccountManager" ma:index="11" nillable="true" ma:displayName="Account Manager" ma:SharePointGroup="0" ma:internalName="AccountManag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3TopicNote" ma:index="14" nillable="true" ma:taxonomy="true" ma:internalName="C3TopicNote" ma:taxonomyFieldName="C3Topic" ma:displayName="Topic" ma:readOnly="false" ma:fieldId="{6a3fe89f-a6dd-4490-a9c1-3ef38d67b8c7}" ma:sspId="251bc273-1602-4fac-9ab0-4c4e1ac79c83" ma:termSetId="82541825-1e4c-4e18-9c16-e4bb77f46ae6" ma:anchorId="63b2c99e-de92-4879-b888-b63049546169" ma:open="true" ma:isKeyword="false">
      <xsd:complexType>
        <xsd:sequence>
          <xsd:element ref="pc:Terms" minOccurs="0" maxOccurs="1"/>
        </xsd:sequence>
      </xsd:complexType>
    </xsd:element>
    <xsd:element name="TaxKeywordTaxHTField" ma:index="15" nillable="true" ma:taxonomy="true" ma:internalName="TaxKeywordTaxHTField" ma:taxonomyFieldName="TaxKeyword" ma:displayName="Enterprise Keywords" ma:readOnly="false" ma:fieldId="{23f27201-bee3-471e-b2e7-b64fd8b7ca38}" ma:taxonomyMulti="true" ma:sspId="251bc273-1602-4fac-9ab0-4c4e1ac79c83" ma:termSetId="00000000-0000-0000-0000-000000000000" ma:anchorId="00000000-0000-0000-0000-000000000000" ma:open="true" ma:isKeyword="true">
      <xsd:complexType>
        <xsd:sequence>
          <xsd:element ref="pc:Terms" minOccurs="0" maxOccurs="1"/>
        </xsd:sequence>
      </xsd:complexType>
    </xsd:element>
    <xsd:element name="TaxCatchAllLabel" ma:index="16" nillable="true" ma:displayName="Taxonomy Catch All Column1" ma:hidden="true" ma:list="{fcc75d03-3abd-4bf5-b0e2-78f43a78cac0}" ma:internalName="TaxCatchAllLabel" ma:readOnly="true" ma:showField="CatchAllDataLabel" ma:web="21524e96-ec98-4da0-a122-419156e7d6b0">
      <xsd:complexType>
        <xsd:complexContent>
          <xsd:extension base="dms:MultiChoiceLookup">
            <xsd:sequence>
              <xsd:element name="Value" type="dms:Lookup" maxOccurs="unbounded" minOccurs="0" nillable="true"/>
            </xsd:sequence>
          </xsd:extension>
        </xsd:complexContent>
      </xsd:complexType>
    </xsd:element>
    <xsd:element name="C3FinancialYearNote" ma:index="18" nillable="true" ma:taxonomy="true" ma:internalName="C3FinancialYearNote" ma:taxonomyFieldName="C3FinancialYear" ma:displayName="Financial Year" ma:readOnly="false" ma:fieldId="{576f231a-00e6-4d2f-a497-c942067ed5b8}" ma:sspId="251bc273-1602-4fac-9ab0-4c4e1ac79c83" ma:termSetId="67187f8a-7802-4a97-b714-f9f1f17ed6cc"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6270d6-e0e1-44d9-9147-71125ac31554" elementFormDefault="qualified">
    <xsd:import namespace="http://schemas.microsoft.com/office/2006/documentManagement/types"/>
    <xsd:import namespace="http://schemas.microsoft.com/office/infopath/2007/PartnerControls"/>
    <xsd:element name="k03a37f2627d4dc4ad1de93546aabd57" ma:index="17" nillable="true" ma:taxonomy="true" ma:internalName="k03a37f2627d4dc4ad1de93546aabd57" ma:taxonomyFieldName="Partnership_x0020_Sector" ma:displayName="Partnership Sector" ma:readOnly="false" ma:fieldId="{403a37f2-627d-4dc4-ad1d-e93546aabd57}" ma:sspId="251bc273-1602-4fac-9ab0-4c4e1ac79c83" ma:termSetId="82541825-1e4c-4e18-9c16-e4bb77f46ae6" ma:anchorId="796e6a38-8a90-418c-9b15-cc6a15a738fb" ma:open="true" ma:isKeyword="false">
      <xsd:complexType>
        <xsd:sequence>
          <xsd:element ref="pc:Terms" minOccurs="0" maxOccurs="1"/>
        </xsd:sequence>
      </xsd:complex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4FD92D-866C-433A-A1FD-A7ED886D9752}"/>
</file>

<file path=customXml/itemProps2.xml><?xml version="1.0" encoding="utf-8"?>
<ds:datastoreItem xmlns:ds="http://schemas.openxmlformats.org/officeDocument/2006/customXml" ds:itemID="{AA6673F2-34A1-409A-B4C8-66EFD10A3F72}"/>
</file>

<file path=customXml/itemProps3.xml><?xml version="1.0" encoding="utf-8"?>
<ds:datastoreItem xmlns:ds="http://schemas.openxmlformats.org/officeDocument/2006/customXml" ds:itemID="{B3BA1C25-5F5D-4D1D-8713-B4A54B51A4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Coffee - EECA Energy Calculator</dc:title>
  <dc:subject/>
  <dc:creator>Michelle Sands</dc:creator>
  <cp:keywords/>
  <dc:description/>
  <cp:lastModifiedBy/>
  <cp:revision/>
  <dcterms:created xsi:type="dcterms:W3CDTF">2020-12-07T21:28:11Z</dcterms:created>
  <dcterms:modified xsi:type="dcterms:W3CDTF">2025-04-14T04:18:16Z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0x010100FBA2F251638CCE48A93329D5E27FBC110100752342217DD78349B7B458CE96B5C641</vt:lpwstr>
  </property>
  <property fmtid="{D5CDD505-2E9C-101B-9397-08002B2CF9AE}" pid="3" name="Order">
    <vt:r8>404000</vt:r8>
  </property>
  <property fmtid="{D5CDD505-2E9C-101B-9397-08002B2CF9AE}" pid="4" name="Partnership Sector">
    <vt:lpwstr>593;#Sector Associations|a6007bde-6c27-40d2-9998-2f06fa854c52</vt:lpwstr>
  </property>
  <property fmtid="{D5CDD505-2E9C-101B-9397-08002B2CF9AE}" pid="5" name="_dlc_DocIdItemGuid">
    <vt:lpwstr>5a910a14-4891-4310-adb2-644f36a0aab8</vt:lpwstr>
  </property>
  <property fmtid="{D5CDD505-2E9C-101B-9397-08002B2CF9AE}" pid="6" name="TaxKeyword">
    <vt:lpwstr/>
  </property>
  <property fmtid="{D5CDD505-2E9C-101B-9397-08002B2CF9AE}" pid="7" name="C3FinancialYear">
    <vt:lpwstr>19;#22/23|98a01b43-8a87-4b39-8f4f-eed21432a2a4</vt:lpwstr>
  </property>
  <property fmtid="{D5CDD505-2E9C-101B-9397-08002B2CF9AE}" pid="8" name="C3Topic">
    <vt:lpwstr>610;#Templates|4a647560-0777-41cc-bc66-ef65261b062f</vt:lpwstr>
  </property>
  <property fmtid="{D5CDD505-2E9C-101B-9397-08002B2CF9AE}" pid="9" name="_docset_NoMedatataSyncRequired">
    <vt:lpwstr>True</vt:lpwstr>
  </property>
  <property fmtid="{D5CDD505-2E9C-101B-9397-08002B2CF9AE}" pid="10" name="C3TopicNote">
    <vt:lpwstr>Templates|4a647560-0777-41cc-bc66-ef65261b062f</vt:lpwstr>
  </property>
  <property fmtid="{D5CDD505-2E9C-101B-9397-08002B2CF9AE}" pid="11" name="C3FinancialYearNote">
    <vt:lpwstr>22/23|98a01b43-8a87-4b39-8f4f-eed21432a2a4</vt:lpwstr>
  </property>
  <property fmtid="{D5CDD505-2E9C-101B-9397-08002B2CF9AE}" pid="12" name="k03a37f2627d4dc4ad1de93546aabd57">
    <vt:lpwstr>Sector Associations|a6007bde-6c27-40d2-9998-2f06fa854c52</vt:lpwstr>
  </property>
  <property fmtid="{D5CDD505-2E9C-101B-9397-08002B2CF9AE}" pid="13" name="EmReceivedByName">
    <vt:lpwstr/>
  </property>
  <property fmtid="{D5CDD505-2E9C-101B-9397-08002B2CF9AE}" pid="14" name="EmSubject">
    <vt:lpwstr/>
  </property>
  <property fmtid="{D5CDD505-2E9C-101B-9397-08002B2CF9AE}" pid="15" name="DocumentSetDescription">
    <vt:lpwstr/>
  </property>
  <property fmtid="{D5CDD505-2E9C-101B-9397-08002B2CF9AE}" pid="16" name="EmToAddress">
    <vt:lpwstr/>
  </property>
  <property fmtid="{D5CDD505-2E9C-101B-9397-08002B2CF9AE}" pid="17" name="EmCategory">
    <vt:lpwstr/>
  </property>
  <property fmtid="{D5CDD505-2E9C-101B-9397-08002B2CF9AE}" pid="18" name="EmConversationIndex">
    <vt:lpwstr/>
  </property>
  <property fmtid="{D5CDD505-2E9C-101B-9397-08002B2CF9AE}" pid="19" name="EmBody">
    <vt:lpwstr/>
  </property>
  <property fmtid="{D5CDD505-2E9C-101B-9397-08002B2CF9AE}" pid="20" name="EmCC">
    <vt:lpwstr/>
  </property>
  <property fmtid="{D5CDD505-2E9C-101B-9397-08002B2CF9AE}" pid="21" name="EmFromName">
    <vt:lpwstr/>
  </property>
  <property fmtid="{D5CDD505-2E9C-101B-9397-08002B2CF9AE}" pid="22" name="EmBCCSMTPAddress">
    <vt:lpwstr/>
  </property>
  <property fmtid="{D5CDD505-2E9C-101B-9397-08002B2CF9AE}" pid="23" name="C3Region">
    <vt:lpwstr/>
  </property>
  <property fmtid="{D5CDD505-2E9C-101B-9397-08002B2CF9AE}" pid="24" name="EmFrom">
    <vt:lpwstr/>
  </property>
  <property fmtid="{D5CDD505-2E9C-101B-9397-08002B2CF9AE}" pid="25" name="EmTo">
    <vt:lpwstr/>
  </property>
  <property fmtid="{D5CDD505-2E9C-101B-9397-08002B2CF9AE}" pid="26" name="EmAttachmentNames">
    <vt:lpwstr/>
  </property>
  <property fmtid="{D5CDD505-2E9C-101B-9397-08002B2CF9AE}" pid="27" name="EmType">
    <vt:lpwstr/>
  </property>
  <property fmtid="{D5CDD505-2E9C-101B-9397-08002B2CF9AE}" pid="28" name="EmSentOnBehalfOfName">
    <vt:lpwstr/>
  </property>
  <property fmtid="{D5CDD505-2E9C-101B-9397-08002B2CF9AE}" pid="29" name="EmToSMTPAddress">
    <vt:lpwstr/>
  </property>
  <property fmtid="{D5CDD505-2E9C-101B-9397-08002B2CF9AE}" pid="30" name="_ExtendedDescription">
    <vt:lpwstr/>
  </property>
  <property fmtid="{D5CDD505-2E9C-101B-9397-08002B2CF9AE}" pid="31" name="EmConversationID">
    <vt:lpwstr/>
  </property>
  <property fmtid="{D5CDD505-2E9C-101B-9397-08002B2CF9AE}" pid="32" name="EmCCSMTPAddress">
    <vt:lpwstr/>
  </property>
  <property fmtid="{D5CDD505-2E9C-101B-9397-08002B2CF9AE}" pid="33" name="C3RegionNote">
    <vt:lpwstr/>
  </property>
  <property fmtid="{D5CDD505-2E9C-101B-9397-08002B2CF9AE}" pid="34" name="EmBCC">
    <vt:lpwstr/>
  </property>
  <property fmtid="{D5CDD505-2E9C-101B-9397-08002B2CF9AE}" pid="35" name="EmID">
    <vt:lpwstr/>
  </property>
  <property fmtid="{D5CDD505-2E9C-101B-9397-08002B2CF9AE}" pid="36" name="URL">
    <vt:lpwstr/>
  </property>
  <property fmtid="{D5CDD505-2E9C-101B-9397-08002B2CF9AE}" pid="37" name="EmCon">
    <vt:lpwstr/>
  </property>
  <property fmtid="{D5CDD505-2E9C-101B-9397-08002B2CF9AE}" pid="38" name="EmFromSMTPAddress">
    <vt:lpwstr/>
  </property>
  <property fmtid="{D5CDD505-2E9C-101B-9397-08002B2CF9AE}" pid="39" name="EmCompanies">
    <vt:lpwstr/>
  </property>
  <property fmtid="{D5CDD505-2E9C-101B-9397-08002B2CF9AE}" pid="40" name="EmAttachCount">
    <vt:lpwstr/>
  </property>
  <property fmtid="{D5CDD505-2E9C-101B-9397-08002B2CF9AE}" pid="41" name="EmReceivedOnBehalfOfName">
    <vt:lpwstr/>
  </property>
  <property fmtid="{D5CDD505-2E9C-101B-9397-08002B2CF9AE}" pid="42" name="kddd98c5f6f34737bde028fc23de385d">
    <vt:lpwstr/>
  </property>
  <property fmtid="{D5CDD505-2E9C-101B-9397-08002B2CF9AE}" pid="43" name="ProgrammePartner">
    <vt:lpwstr/>
  </property>
  <property fmtid="{D5CDD505-2E9C-101B-9397-08002B2CF9AE}" pid="44" name="EmRetentionPolicyName">
    <vt:lpwstr/>
  </property>
  <property fmtid="{D5CDD505-2E9C-101B-9397-08002B2CF9AE}" pid="45" name="EmReplyRecipients">
    <vt:lpwstr/>
  </property>
  <property fmtid="{D5CDD505-2E9C-101B-9397-08002B2CF9AE}" pid="46" name="EmReplyRecipientNames">
    <vt:lpwstr/>
  </property>
  <property fmtid="{D5CDD505-2E9C-101B-9397-08002B2CF9AE}" pid="47" name="MediaServiceImageTags">
    <vt:lpwstr/>
  </property>
  <property fmtid="{D5CDD505-2E9C-101B-9397-08002B2CF9AE}" pid="48" name="SharedWithUsers">
    <vt:lpwstr>70;#Insa Errey;#583;#Karen Orr;#85;#Hamish Thomson;#86;#Julie Coyne</vt:lpwstr>
  </property>
  <property fmtid="{D5CDD505-2E9C-101B-9397-08002B2CF9AE}" pid="49" name="Partnership_x0020_Sector">
    <vt:lpwstr>593;#Sector Associations|a6007bde-6c27-40d2-9998-2f06fa854c52</vt:lpwstr>
  </property>
</Properties>
</file>