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KTWORK/The Work/Clients/EECA/0346 EEC Application Form Updates/"/>
    </mc:Choice>
  </mc:AlternateContent>
  <xr:revisionPtr revIDLastSave="0" documentId="13_ncr:1_{BF21088F-9155-5F49-93BF-D7D2CC8D8E83}" xr6:coauthVersionLast="45" xr6:coauthVersionMax="45" xr10:uidLastSave="{00000000-0000-0000-0000-000000000000}"/>
  <bookViews>
    <workbookView xWindow="0" yWindow="460" windowWidth="44540" windowHeight="274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3" i="1" l="1"/>
  <c r="I24" i="1"/>
  <c r="I19" i="1"/>
  <c r="I18" i="1"/>
  <c r="D17" i="1"/>
  <c r="I17" i="1" s="1"/>
  <c r="D18" i="1"/>
  <c r="H18" i="1" s="1"/>
  <c r="D19" i="1"/>
  <c r="H19" i="1" s="1"/>
  <c r="D11" i="1"/>
  <c r="D22" i="1" l="1"/>
  <c r="D24" i="1"/>
  <c r="H17" i="1"/>
  <c r="I22" i="1" s="1"/>
  <c r="I23" i="1" l="1"/>
</calcChain>
</file>

<file path=xl/sharedStrings.xml><?xml version="1.0" encoding="utf-8"?>
<sst xmlns="http://schemas.openxmlformats.org/spreadsheetml/2006/main" count="42" uniqueCount="42">
  <si>
    <t>Crown Loan EV Project Evaluation Form</t>
  </si>
  <si>
    <t>Name of Organisation</t>
  </si>
  <si>
    <t>Project manager</t>
  </si>
  <si>
    <t>Date of Application</t>
  </si>
  <si>
    <t>Project Details</t>
  </si>
  <si>
    <t>Number of Vehicles being replaced</t>
  </si>
  <si>
    <t>Price of EV</t>
  </si>
  <si>
    <t xml:space="preserve">Total vehicle loan amount </t>
  </si>
  <si>
    <t>Description</t>
  </si>
  <si>
    <t>Price of Energy</t>
  </si>
  <si>
    <t>Diesel Car</t>
  </si>
  <si>
    <t>Petrol Car</t>
  </si>
  <si>
    <t>EV</t>
  </si>
  <si>
    <t>Kilometers travelled per year</t>
  </si>
  <si>
    <t>Vehicle Fuel efficiency (l/100km)</t>
  </si>
  <si>
    <t>Fuel of vehicle being replaced</t>
  </si>
  <si>
    <t>EV energy efficiency (kWh/100km)</t>
  </si>
  <si>
    <t>Energy and Maintenance Costs</t>
  </si>
  <si>
    <t>Total Energy Used (kWh)</t>
  </si>
  <si>
    <t>Total fuels</t>
  </si>
  <si>
    <t>Running Cost Reduction</t>
  </si>
  <si>
    <t>Cost, Energy and GHG Savings of EV purchase</t>
  </si>
  <si>
    <t>Payback Time</t>
  </si>
  <si>
    <t>Energy demand reduction (kWh)</t>
  </si>
  <si>
    <t>GHG emissions reduction (tonnes)</t>
  </si>
  <si>
    <t>Supplementary Considerations</t>
  </si>
  <si>
    <t>EVs contribute to air quality improvement, reduces dependency on foreign oil, reduced exposure to oil and currency markets volatility.</t>
  </si>
  <si>
    <t>Replicability</t>
  </si>
  <si>
    <t xml:space="preserve">This project is highly replicable as the replacement of fleets is an ongoing matter for businesses. </t>
  </si>
  <si>
    <t>NZ Inc co-benefits</t>
  </si>
  <si>
    <t>Auditing and monitoring</t>
  </si>
  <si>
    <t xml:space="preserve">The key monitoring required is to assess the cost benefits of the project is to record the amount of vehicle travel per year. </t>
  </si>
  <si>
    <t>Name</t>
  </si>
  <si>
    <t>Application Signature</t>
  </si>
  <si>
    <t>Siganture</t>
  </si>
  <si>
    <t>Energy Demand and Cost Summary</t>
  </si>
  <si>
    <t>Diesel</t>
  </si>
  <si>
    <t>Price of conventional vehicle being replaced</t>
  </si>
  <si>
    <t>Job title</t>
  </si>
  <si>
    <t xml:space="preserve">This Project Evaluation form is to assist applicants prepare their applications for Crown loan funding and ensure fairness and consistency in the evaluation. Please fill the areas shaded green. </t>
  </si>
  <si>
    <t>Uncosted benefits for fleet owner</t>
  </si>
  <si>
    <t xml:space="preserve">EVs effectively lock in future costs of energy as electricity prices are more stable than oil. Also EV owners may perceive reputational/brand value not costed here.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</si>
</sst>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"/>
    <numFmt numFmtId="167" formatCode="#,##0.0"/>
    <numFmt numFmtId="168" formatCode="_-&quot;$&quot;* #,##0_-;\-&quot;$&quot;* #,##0_-;_-&quot;$&quot;* &quot;-&quot;??_-;_-@_-"/>
    <numFmt numFmtId="169" formatCode="_-* #,##0_-;\-* #,##0_-;_-* &quot;-&quot;??_-;_-@_-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8"/>
      <color rgb="FFF8EED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BD1C4"/>
        <bgColor indexed="64"/>
      </patternFill>
    </fill>
    <fill>
      <patternFill patternType="solid">
        <fgColor rgb="FFF0A97D"/>
        <bgColor indexed="64"/>
      </patternFill>
    </fill>
    <fill>
      <patternFill patternType="solid">
        <fgColor rgb="FFF8EED4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6" fillId="0" borderId="0" xfId="0" applyFont="1" applyFill="1" applyBorder="1" applyAlignment="1">
      <alignment horizontal="left" vertical="center"/>
    </xf>
    <xf numFmtId="169" fontId="6" fillId="0" borderId="0" xfId="1" applyNumberFormat="1" applyFont="1" applyFill="1" applyBorder="1" applyAlignment="1">
      <alignment horizontal="right"/>
    </xf>
    <xf numFmtId="164" fontId="6" fillId="0" borderId="0" xfId="2" applyNumberFormat="1" applyFont="1" applyFill="1" applyBorder="1" applyAlignment="1">
      <alignment horizontal="center"/>
    </xf>
    <xf numFmtId="169" fontId="6" fillId="0" borderId="0" xfId="1" applyNumberFormat="1" applyFont="1" applyFill="1" applyBorder="1" applyAlignment="1">
      <alignment horizontal="center"/>
    </xf>
    <xf numFmtId="168" fontId="6" fillId="0" borderId="0" xfId="2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67" fontId="7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3" fillId="5" borderId="0" xfId="0" applyFont="1" applyFill="1" applyAlignment="1"/>
    <xf numFmtId="0" fontId="4" fillId="5" borderId="0" xfId="0" applyFont="1" applyFill="1"/>
    <xf numFmtId="0" fontId="5" fillId="0" borderId="0" xfId="0" applyFont="1" applyBorder="1" applyAlignment="1">
      <alignment horizontal="center" vertical="center"/>
    </xf>
    <xf numFmtId="0" fontId="11" fillId="5" borderId="0" xfId="0" applyFont="1" applyFill="1" applyAlignment="1">
      <alignment horizontal="left"/>
    </xf>
    <xf numFmtId="0" fontId="9" fillId="5" borderId="0" xfId="0" applyFont="1" applyFill="1" applyAlignment="1">
      <alignment horizontal="left"/>
    </xf>
    <xf numFmtId="0" fontId="8" fillId="5" borderId="0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/>
    </xf>
    <xf numFmtId="0" fontId="1" fillId="3" borderId="2" xfId="0" applyFont="1" applyFill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3" fontId="7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6" fontId="7" fillId="3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166" fontId="7" fillId="2" borderId="1" xfId="0" applyNumberFormat="1" applyFont="1" applyFill="1" applyBorder="1" applyAlignment="1">
      <alignment horizontal="center" vertical="center"/>
    </xf>
    <xf numFmtId="167" fontId="7" fillId="3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169" fontId="4" fillId="0" borderId="1" xfId="1" applyNumberFormat="1" applyFont="1" applyBorder="1" applyAlignment="1">
      <alignment horizontal="right" vertical="center"/>
    </xf>
    <xf numFmtId="164" fontId="4" fillId="0" borderId="1" xfId="2" applyNumberFormat="1" applyFont="1" applyBorder="1" applyAlignment="1">
      <alignment horizontal="center" vertical="center"/>
    </xf>
    <xf numFmtId="169" fontId="4" fillId="0" borderId="1" xfId="1" applyNumberFormat="1" applyFont="1" applyBorder="1" applyAlignment="1">
      <alignment horizontal="center" vertical="center"/>
    </xf>
    <xf numFmtId="168" fontId="4" fillId="0" borderId="1" xfId="2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169" fontId="4" fillId="2" borderId="1" xfId="1" applyNumberFormat="1" applyFont="1" applyFill="1" applyBorder="1" applyAlignment="1">
      <alignment horizontal="right" vertical="center"/>
    </xf>
    <xf numFmtId="164" fontId="4" fillId="2" borderId="1" xfId="2" applyNumberFormat="1" applyFont="1" applyFill="1" applyBorder="1" applyAlignment="1">
      <alignment horizontal="center" vertical="center"/>
    </xf>
    <xf numFmtId="169" fontId="4" fillId="2" borderId="1" xfId="1" applyNumberFormat="1" applyFont="1" applyFill="1" applyBorder="1" applyAlignment="1">
      <alignment horizontal="center" vertical="center"/>
    </xf>
    <xf numFmtId="168" fontId="4" fillId="2" borderId="1" xfId="2" applyNumberFormat="1" applyFont="1" applyFill="1" applyBorder="1" applyAlignment="1">
      <alignment horizontal="center" vertical="center"/>
    </xf>
    <xf numFmtId="168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69" fontId="4" fillId="0" borderId="1" xfId="1" applyNumberFormat="1" applyFont="1" applyBorder="1" applyAlignment="1">
      <alignment horizontal="center" vertical="center"/>
    </xf>
    <xf numFmtId="9" fontId="4" fillId="0" borderId="1" xfId="3" applyFont="1" applyBorder="1" applyAlignment="1">
      <alignment horizontal="right" vertical="center"/>
    </xf>
    <xf numFmtId="2" fontId="7" fillId="0" borderId="1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 cent" xfId="3" builtinId="5"/>
  </cellStyles>
  <dxfs count="0"/>
  <tableStyles count="0" defaultTableStyle="TableStyleMedium2" defaultPivotStyle="PivotStyleLight16"/>
  <colors>
    <mruColors>
      <color rgb="FFF8EED4"/>
      <color rgb="FFF9E7C0"/>
      <color rgb="FFFADE9D"/>
      <color rgb="FFF0A97D"/>
      <color rgb="FF9BD1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10160</xdr:colOff>
      <xdr:row>1</xdr:row>
      <xdr:rowOff>81280</xdr:rowOff>
    </xdr:from>
    <xdr:to>
      <xdr:col>9</xdr:col>
      <xdr:colOff>762000</xdr:colOff>
      <xdr:row>2</xdr:row>
      <xdr:rowOff>477936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6C658-DD3D-DA44-A01F-9DD44C68FB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4320" y="81280"/>
          <a:ext cx="1554480" cy="904656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</xdr:colOff>
      <xdr:row>1</xdr:row>
      <xdr:rowOff>215894</xdr:rowOff>
    </xdr:from>
    <xdr:to>
      <xdr:col>7</xdr:col>
      <xdr:colOff>538480</xdr:colOff>
      <xdr:row>1</xdr:row>
      <xdr:rowOff>488421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D3315D7-0A39-A443-B1D9-40AE513447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560" y="347974"/>
          <a:ext cx="4826000" cy="2725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9"/>
  <sheetViews>
    <sheetView showGridLines="0" tabSelected="1" zoomScale="125" zoomScaleNormal="125" workbookViewId="0">
      <selection activeCell="N46" sqref="N46"/>
    </sheetView>
  </sheetViews>
  <sheetFormatPr baseColWidth="10" defaultColWidth="9.1640625" defaultRowHeight="13" x14ac:dyDescent="0.15"/>
  <cols>
    <col min="1" max="1" width="1.6640625" style="1" customWidth="1"/>
    <col min="2" max="2" width="11.1640625" style="1" customWidth="1"/>
    <col min="3" max="3" width="10.83203125" style="1" customWidth="1"/>
    <col min="4" max="7" width="8.6640625" style="1" customWidth="1"/>
    <col min="8" max="8" width="13.5" style="1" customWidth="1"/>
    <col min="9" max="9" width="10.5" style="1" customWidth="1"/>
    <col min="10" max="10" width="10.1640625" style="1" customWidth="1"/>
    <col min="11" max="11" width="1.6640625" style="1" customWidth="1"/>
    <col min="12" max="16384" width="9.1640625" style="1"/>
  </cols>
  <sheetData>
    <row r="1" spans="2:10" ht="10" customHeight="1" x14ac:dyDescent="0.15"/>
    <row r="2" spans="2:10" ht="40.5" customHeight="1" x14ac:dyDescent="0.25">
      <c r="B2" s="21" t="s">
        <v>0</v>
      </c>
      <c r="C2" s="22"/>
      <c r="D2" s="22"/>
      <c r="E2" s="22"/>
      <c r="F2" s="22"/>
      <c r="G2" s="22"/>
      <c r="H2" s="22"/>
      <c r="I2" s="18"/>
      <c r="J2" s="18"/>
    </row>
    <row r="3" spans="2:10" ht="44.25" customHeight="1" x14ac:dyDescent="0.15">
      <c r="B3" s="23" t="s">
        <v>39</v>
      </c>
      <c r="C3" s="23"/>
      <c r="D3" s="23"/>
      <c r="E3" s="23"/>
      <c r="F3" s="23"/>
      <c r="G3" s="23"/>
      <c r="H3" s="23"/>
      <c r="I3" s="19"/>
      <c r="J3" s="19"/>
    </row>
    <row r="4" spans="2:10" s="4" customFormat="1" ht="10" customHeight="1" x14ac:dyDescent="0.15">
      <c r="B4" s="17"/>
      <c r="C4" s="17"/>
      <c r="D4" s="17"/>
      <c r="E4" s="17"/>
      <c r="F4" s="17"/>
      <c r="G4" s="17"/>
      <c r="H4" s="17"/>
    </row>
    <row r="5" spans="2:10" ht="21" customHeight="1" x14ac:dyDescent="0.15">
      <c r="B5" s="24" t="s">
        <v>1</v>
      </c>
      <c r="C5" s="24"/>
      <c r="D5" s="25"/>
      <c r="E5" s="25"/>
      <c r="F5" s="25"/>
      <c r="G5" s="25"/>
      <c r="H5" s="25"/>
      <c r="I5" s="25"/>
      <c r="J5" s="25"/>
    </row>
    <row r="6" spans="2:10" ht="22.5" customHeight="1" x14ac:dyDescent="0.15">
      <c r="B6" s="24" t="s">
        <v>2</v>
      </c>
      <c r="C6" s="24"/>
      <c r="D6" s="25"/>
      <c r="E6" s="25"/>
      <c r="F6" s="25"/>
      <c r="G6" s="25"/>
      <c r="H6" s="25"/>
      <c r="I6" s="25"/>
      <c r="J6" s="25"/>
    </row>
    <row r="7" spans="2:10" ht="19.5" customHeight="1" x14ac:dyDescent="0.15">
      <c r="B7" s="24" t="s">
        <v>3</v>
      </c>
      <c r="C7" s="24"/>
      <c r="D7" s="25"/>
      <c r="E7" s="25"/>
      <c r="F7" s="25"/>
      <c r="G7" s="25"/>
      <c r="H7" s="25"/>
      <c r="I7" s="25"/>
      <c r="J7" s="25"/>
    </row>
    <row r="8" spans="2:10" s="4" customFormat="1" ht="10" customHeight="1" x14ac:dyDescent="0.15">
      <c r="B8" s="2"/>
      <c r="C8" s="2"/>
      <c r="D8" s="3"/>
      <c r="E8" s="3"/>
      <c r="F8" s="3"/>
      <c r="G8" s="3"/>
      <c r="H8" s="3"/>
      <c r="I8" s="3"/>
      <c r="J8" s="3"/>
    </row>
    <row r="9" spans="2:10" ht="30" customHeight="1" x14ac:dyDescent="0.15">
      <c r="B9" s="20" t="s">
        <v>4</v>
      </c>
      <c r="C9" s="20"/>
      <c r="D9" s="20"/>
      <c r="E9" s="20"/>
      <c r="F9" s="20"/>
      <c r="G9" s="20"/>
      <c r="H9" s="20"/>
      <c r="I9" s="20"/>
      <c r="J9" s="20"/>
    </row>
    <row r="10" spans="2:10" ht="30" customHeight="1" x14ac:dyDescent="0.15">
      <c r="B10" s="26" t="s">
        <v>5</v>
      </c>
      <c r="C10" s="26"/>
      <c r="D10" s="27"/>
      <c r="E10" s="27"/>
      <c r="F10" s="28" t="s">
        <v>37</v>
      </c>
      <c r="G10" s="28"/>
      <c r="H10" s="28"/>
      <c r="I10" s="29"/>
      <c r="J10" s="29"/>
    </row>
    <row r="11" spans="2:10" ht="30" customHeight="1" x14ac:dyDescent="0.15">
      <c r="B11" s="30" t="s">
        <v>7</v>
      </c>
      <c r="C11" s="30"/>
      <c r="D11" s="31">
        <f>(I11*D10)-(I10*D10)</f>
        <v>0</v>
      </c>
      <c r="E11" s="31"/>
      <c r="F11" s="28" t="s">
        <v>6</v>
      </c>
      <c r="G11" s="28"/>
      <c r="H11" s="28"/>
      <c r="I11" s="29"/>
      <c r="J11" s="29"/>
    </row>
    <row r="12" spans="2:10" ht="30" customHeight="1" x14ac:dyDescent="0.15">
      <c r="B12" s="30" t="s">
        <v>13</v>
      </c>
      <c r="C12" s="30"/>
      <c r="D12" s="27"/>
      <c r="E12" s="27"/>
      <c r="F12" s="28" t="s">
        <v>14</v>
      </c>
      <c r="G12" s="28"/>
      <c r="H12" s="28"/>
      <c r="I12" s="32">
        <v>8.5</v>
      </c>
      <c r="J12" s="32"/>
    </row>
    <row r="13" spans="2:10" ht="30" customHeight="1" x14ac:dyDescent="0.15">
      <c r="B13" s="26" t="s">
        <v>16</v>
      </c>
      <c r="C13" s="26"/>
      <c r="D13" s="27">
        <v>16</v>
      </c>
      <c r="E13" s="27"/>
      <c r="F13" s="28" t="s">
        <v>15</v>
      </c>
      <c r="G13" s="28"/>
      <c r="H13" s="28"/>
      <c r="I13" s="32" t="s">
        <v>36</v>
      </c>
      <c r="J13" s="32"/>
    </row>
    <row r="14" spans="2:10" s="4" customFormat="1" ht="10" customHeight="1" x14ac:dyDescent="0.15">
      <c r="B14" s="12"/>
      <c r="C14" s="12"/>
      <c r="D14" s="13"/>
      <c r="E14" s="13"/>
      <c r="F14" s="14"/>
      <c r="G14" s="14"/>
      <c r="H14" s="14"/>
      <c r="I14" s="15"/>
      <c r="J14" s="15"/>
    </row>
    <row r="15" spans="2:10" ht="30" customHeight="1" x14ac:dyDescent="0.15">
      <c r="B15" s="20" t="s">
        <v>35</v>
      </c>
      <c r="C15" s="20"/>
      <c r="D15" s="20"/>
      <c r="E15" s="20"/>
      <c r="F15" s="20"/>
      <c r="G15" s="20"/>
      <c r="H15" s="20"/>
      <c r="I15" s="20"/>
      <c r="J15" s="20"/>
    </row>
    <row r="16" spans="2:10" ht="26.25" customHeight="1" x14ac:dyDescent="0.15">
      <c r="B16" s="33" t="s">
        <v>8</v>
      </c>
      <c r="C16" s="33"/>
      <c r="D16" s="33" t="s">
        <v>19</v>
      </c>
      <c r="E16" s="33"/>
      <c r="F16" s="33" t="s">
        <v>9</v>
      </c>
      <c r="G16" s="33"/>
      <c r="H16" s="34" t="s">
        <v>18</v>
      </c>
      <c r="I16" s="33" t="s">
        <v>17</v>
      </c>
      <c r="J16" s="33"/>
    </row>
    <row r="17" spans="2:10" ht="21" customHeight="1" x14ac:dyDescent="0.15">
      <c r="B17" s="35" t="s">
        <v>10</v>
      </c>
      <c r="C17" s="35"/>
      <c r="D17" s="36">
        <f>IF(I13= "Diesel",($D$12/100)*$I$12, 0)</f>
        <v>0</v>
      </c>
      <c r="E17" s="36"/>
      <c r="F17" s="37">
        <v>1.57</v>
      </c>
      <c r="G17" s="37"/>
      <c r="H17" s="38">
        <f>D17*10.68</f>
        <v>0</v>
      </c>
      <c r="I17" s="39">
        <f>D17*F17+((D12/1000)*48)</f>
        <v>0</v>
      </c>
      <c r="J17" s="39"/>
    </row>
    <row r="18" spans="2:10" ht="21" customHeight="1" x14ac:dyDescent="0.15">
      <c r="B18" s="35" t="s">
        <v>11</v>
      </c>
      <c r="C18" s="35"/>
      <c r="D18" s="36">
        <f>IF(I13= "petrol",($D$12/100)*$I$12, 0)</f>
        <v>0</v>
      </c>
      <c r="E18" s="36"/>
      <c r="F18" s="37">
        <v>2.2000000000000002</v>
      </c>
      <c r="G18" s="37"/>
      <c r="H18" s="38">
        <f>D18*9.73</f>
        <v>0</v>
      </c>
      <c r="I18" s="39">
        <f>D18*F18</f>
        <v>0</v>
      </c>
      <c r="J18" s="39"/>
    </row>
    <row r="19" spans="2:10" ht="21" customHeight="1" x14ac:dyDescent="0.15">
      <c r="B19" s="40" t="s">
        <v>12</v>
      </c>
      <c r="C19" s="40"/>
      <c r="D19" s="41">
        <f>$D$12/100*D13</f>
        <v>0</v>
      </c>
      <c r="E19" s="41"/>
      <c r="F19" s="42">
        <v>0.15110000000000001</v>
      </c>
      <c r="G19" s="42"/>
      <c r="H19" s="43">
        <f>D19</f>
        <v>0</v>
      </c>
      <c r="I19" s="44">
        <f>D19*F19</f>
        <v>0</v>
      </c>
      <c r="J19" s="44"/>
    </row>
    <row r="20" spans="2:10" s="4" customFormat="1" ht="10" customHeight="1" x14ac:dyDescent="0.15">
      <c r="B20" s="5"/>
      <c r="C20" s="5"/>
      <c r="D20" s="6"/>
      <c r="E20" s="6"/>
      <c r="F20" s="7"/>
      <c r="G20" s="7"/>
      <c r="H20" s="8"/>
      <c r="I20" s="9"/>
      <c r="J20" s="9"/>
    </row>
    <row r="21" spans="2:10" ht="30" customHeight="1" x14ac:dyDescent="0.15">
      <c r="B21" s="20" t="s">
        <v>21</v>
      </c>
      <c r="C21" s="20"/>
      <c r="D21" s="20"/>
      <c r="E21" s="20"/>
      <c r="F21" s="20"/>
      <c r="G21" s="20"/>
      <c r="H21" s="20"/>
      <c r="I21" s="20"/>
      <c r="J21" s="20"/>
    </row>
    <row r="22" spans="2:10" ht="21" customHeight="1" x14ac:dyDescent="0.15">
      <c r="B22" s="30" t="s">
        <v>20</v>
      </c>
      <c r="C22" s="30"/>
      <c r="D22" s="45">
        <f>IF(I13="petrol",(I18-I19)*D10,(I17-I19)*D10)</f>
        <v>0</v>
      </c>
      <c r="E22" s="46"/>
      <c r="F22" s="47" t="s">
        <v>23</v>
      </c>
      <c r="G22" s="47"/>
      <c r="H22" s="47"/>
      <c r="I22" s="48">
        <f>IF(I13="petrol",(H18-H19)*D10,(H17-H19)*D10)</f>
        <v>0</v>
      </c>
      <c r="J22" s="48"/>
    </row>
    <row r="23" spans="2:10" ht="21" customHeight="1" x14ac:dyDescent="0.15">
      <c r="B23" s="30"/>
      <c r="C23" s="30"/>
      <c r="D23" s="49" t="e">
        <f>IF(I13="petrol",-(I19/I18)+1,-(I19/I17)+1)</f>
        <v>#DIV/0!</v>
      </c>
      <c r="E23" s="49"/>
      <c r="F23" s="47"/>
      <c r="G23" s="47"/>
      <c r="H23" s="47"/>
      <c r="I23" s="49" t="e">
        <f>IF(I13="petrol",-(H19/H18)+1,-(H19/H17)+1)</f>
        <v>#DIV/0!</v>
      </c>
      <c r="J23" s="49"/>
    </row>
    <row r="24" spans="2:10" ht="21" customHeight="1" x14ac:dyDescent="0.15">
      <c r="B24" s="30" t="s">
        <v>24</v>
      </c>
      <c r="C24" s="30"/>
      <c r="D24" s="50">
        <f>IF(I13="petrol",((D18*0.00236)-(D19*0.000174))*D10,((D17*0.00269)-(D19*0.000174))*D10)</f>
        <v>0</v>
      </c>
      <c r="E24" s="50"/>
      <c r="F24" s="46" t="s">
        <v>22</v>
      </c>
      <c r="G24" s="46"/>
      <c r="H24" s="46"/>
      <c r="I24" s="51" t="e">
        <f>D11/D22</f>
        <v>#DIV/0!</v>
      </c>
      <c r="J24" s="51"/>
    </row>
    <row r="25" spans="2:10" ht="21" customHeight="1" x14ac:dyDescent="0.15">
      <c r="B25" s="30"/>
      <c r="C25" s="30"/>
      <c r="D25" s="50"/>
      <c r="E25" s="50"/>
      <c r="F25" s="46"/>
      <c r="G25" s="46"/>
      <c r="H25" s="46"/>
      <c r="I25" s="51"/>
      <c r="J25" s="51"/>
    </row>
    <row r="26" spans="2:10" s="4" customFormat="1" ht="11" customHeight="1" x14ac:dyDescent="0.15">
      <c r="B26" s="14"/>
      <c r="C26" s="14"/>
      <c r="D26" s="16"/>
      <c r="E26" s="16"/>
      <c r="F26" s="10"/>
      <c r="G26" s="10"/>
      <c r="H26" s="10"/>
      <c r="I26" s="16"/>
      <c r="J26" s="16"/>
    </row>
    <row r="27" spans="2:10" ht="32.25" customHeight="1" x14ac:dyDescent="0.15">
      <c r="B27" s="20" t="s">
        <v>25</v>
      </c>
      <c r="C27" s="20"/>
      <c r="D27" s="20"/>
      <c r="E27" s="20"/>
      <c r="F27" s="20"/>
      <c r="G27" s="20"/>
      <c r="H27" s="20"/>
      <c r="I27" s="20"/>
      <c r="J27" s="20"/>
    </row>
    <row r="28" spans="2:10" ht="33.75" customHeight="1" x14ac:dyDescent="0.15">
      <c r="B28" s="30" t="s">
        <v>30</v>
      </c>
      <c r="C28" s="30"/>
      <c r="D28" s="28" t="s">
        <v>31</v>
      </c>
      <c r="E28" s="28"/>
      <c r="F28" s="28"/>
      <c r="G28" s="28"/>
      <c r="H28" s="28"/>
      <c r="I28" s="28"/>
      <c r="J28" s="28"/>
    </row>
    <row r="29" spans="2:10" ht="33.75" customHeight="1" x14ac:dyDescent="0.15">
      <c r="B29" s="35" t="s">
        <v>29</v>
      </c>
      <c r="C29" s="35"/>
      <c r="D29" s="28" t="s">
        <v>26</v>
      </c>
      <c r="E29" s="28"/>
      <c r="F29" s="28"/>
      <c r="G29" s="28"/>
      <c r="H29" s="28"/>
      <c r="I29" s="28"/>
      <c r="J29" s="28"/>
    </row>
    <row r="30" spans="2:10" ht="33.75" customHeight="1" x14ac:dyDescent="0.15">
      <c r="B30" s="30" t="s">
        <v>40</v>
      </c>
      <c r="C30" s="30"/>
      <c r="D30" s="28" t="s">
        <v>41</v>
      </c>
      <c r="E30" s="28"/>
      <c r="F30" s="28"/>
      <c r="G30" s="28"/>
      <c r="H30" s="28"/>
      <c r="I30" s="28"/>
      <c r="J30" s="28"/>
    </row>
    <row r="31" spans="2:10" ht="33.75" customHeight="1" x14ac:dyDescent="0.15">
      <c r="B31" s="35" t="s">
        <v>27</v>
      </c>
      <c r="C31" s="35"/>
      <c r="D31" s="28" t="s">
        <v>28</v>
      </c>
      <c r="E31" s="28"/>
      <c r="F31" s="28"/>
      <c r="G31" s="28"/>
      <c r="H31" s="28"/>
      <c r="I31" s="28"/>
      <c r="J31" s="28"/>
    </row>
    <row r="32" spans="2:10" s="4" customFormat="1" ht="10" customHeight="1" x14ac:dyDescent="0.15">
      <c r="B32" s="10"/>
      <c r="C32" s="10"/>
      <c r="D32" s="11"/>
      <c r="E32" s="11"/>
      <c r="F32" s="11"/>
      <c r="G32" s="11"/>
      <c r="H32" s="11"/>
      <c r="I32" s="11"/>
      <c r="J32" s="11"/>
    </row>
    <row r="33" spans="2:10" ht="33" customHeight="1" x14ac:dyDescent="0.15">
      <c r="B33" s="20" t="s">
        <v>33</v>
      </c>
      <c r="C33" s="20"/>
      <c r="D33" s="20"/>
      <c r="E33" s="20"/>
      <c r="F33" s="20"/>
      <c r="G33" s="20"/>
      <c r="H33" s="20"/>
      <c r="I33" s="20"/>
      <c r="J33" s="20"/>
    </row>
    <row r="34" spans="2:10" x14ac:dyDescent="0.15">
      <c r="B34" s="35" t="s">
        <v>34</v>
      </c>
      <c r="C34" s="35"/>
      <c r="D34" s="52"/>
      <c r="E34" s="52"/>
      <c r="F34" s="52"/>
      <c r="G34" s="52"/>
      <c r="H34" s="52"/>
      <c r="I34" s="52"/>
      <c r="J34" s="52"/>
    </row>
    <row r="35" spans="2:10" x14ac:dyDescent="0.15">
      <c r="B35" s="35"/>
      <c r="C35" s="35"/>
      <c r="D35" s="52"/>
      <c r="E35" s="52"/>
      <c r="F35" s="52"/>
      <c r="G35" s="52"/>
      <c r="H35" s="52"/>
      <c r="I35" s="52"/>
      <c r="J35" s="52"/>
    </row>
    <row r="36" spans="2:10" x14ac:dyDescent="0.15">
      <c r="B36" s="35" t="s">
        <v>32</v>
      </c>
      <c r="C36" s="35"/>
      <c r="D36" s="52"/>
      <c r="E36" s="52"/>
      <c r="F36" s="52"/>
      <c r="G36" s="52"/>
      <c r="H36" s="52"/>
      <c r="I36" s="52"/>
      <c r="J36" s="52"/>
    </row>
    <row r="37" spans="2:10" x14ac:dyDescent="0.15">
      <c r="B37" s="35"/>
      <c r="C37" s="35"/>
      <c r="D37" s="52"/>
      <c r="E37" s="52"/>
      <c r="F37" s="52"/>
      <c r="G37" s="52"/>
      <c r="H37" s="52"/>
      <c r="I37" s="52"/>
      <c r="J37" s="52"/>
    </row>
    <row r="38" spans="2:10" x14ac:dyDescent="0.15">
      <c r="B38" s="35" t="s">
        <v>38</v>
      </c>
      <c r="C38" s="35"/>
      <c r="D38" s="52"/>
      <c r="E38" s="52"/>
      <c r="F38" s="52"/>
      <c r="G38" s="52"/>
      <c r="H38" s="52"/>
      <c r="I38" s="52"/>
      <c r="J38" s="52"/>
    </row>
    <row r="39" spans="2:10" x14ac:dyDescent="0.15">
      <c r="B39" s="35"/>
      <c r="C39" s="35"/>
      <c r="D39" s="52"/>
      <c r="E39" s="52"/>
      <c r="F39" s="52"/>
      <c r="G39" s="52"/>
      <c r="H39" s="52"/>
      <c r="I39" s="52"/>
      <c r="J39" s="52"/>
    </row>
  </sheetData>
  <mergeCells count="69">
    <mergeCell ref="B38:C39"/>
    <mergeCell ref="D38:J39"/>
    <mergeCell ref="B33:J33"/>
    <mergeCell ref="B34:C35"/>
    <mergeCell ref="D34:J35"/>
    <mergeCell ref="B36:C37"/>
    <mergeCell ref="D36:J37"/>
    <mergeCell ref="I17:J17"/>
    <mergeCell ref="I18:J18"/>
    <mergeCell ref="I19:J19"/>
    <mergeCell ref="D17:E17"/>
    <mergeCell ref="B17:C17"/>
    <mergeCell ref="F17:G17"/>
    <mergeCell ref="B2:H2"/>
    <mergeCell ref="B5:C5"/>
    <mergeCell ref="B3:H3"/>
    <mergeCell ref="F11:H11"/>
    <mergeCell ref="B6:C6"/>
    <mergeCell ref="B7:C7"/>
    <mergeCell ref="D6:J6"/>
    <mergeCell ref="D7:J7"/>
    <mergeCell ref="B9:J9"/>
    <mergeCell ref="I11:J11"/>
    <mergeCell ref="D5:J5"/>
    <mergeCell ref="I13:J13"/>
    <mergeCell ref="B10:C10"/>
    <mergeCell ref="F10:H10"/>
    <mergeCell ref="D10:E10"/>
    <mergeCell ref="I10:J10"/>
    <mergeCell ref="B11:C11"/>
    <mergeCell ref="D11:E11"/>
    <mergeCell ref="B12:C12"/>
    <mergeCell ref="D12:E12"/>
    <mergeCell ref="F12:H12"/>
    <mergeCell ref="I12:J12"/>
    <mergeCell ref="B13:C13"/>
    <mergeCell ref="D13:E13"/>
    <mergeCell ref="F13:H13"/>
    <mergeCell ref="B15:J15"/>
    <mergeCell ref="I16:J16"/>
    <mergeCell ref="B16:C16"/>
    <mergeCell ref="D16:E16"/>
    <mergeCell ref="F16:G16"/>
    <mergeCell ref="I23:J23"/>
    <mergeCell ref="D18:E18"/>
    <mergeCell ref="D19:E19"/>
    <mergeCell ref="F18:G18"/>
    <mergeCell ref="F19:G19"/>
    <mergeCell ref="B21:J21"/>
    <mergeCell ref="B22:C23"/>
    <mergeCell ref="D22:E22"/>
    <mergeCell ref="D23:E23"/>
    <mergeCell ref="F22:H23"/>
    <mergeCell ref="I22:J22"/>
    <mergeCell ref="B18:C18"/>
    <mergeCell ref="B19:C19"/>
    <mergeCell ref="B31:C31"/>
    <mergeCell ref="B24:C25"/>
    <mergeCell ref="D24:E25"/>
    <mergeCell ref="F24:H25"/>
    <mergeCell ref="B28:C28"/>
    <mergeCell ref="D28:J28"/>
    <mergeCell ref="D31:J31"/>
    <mergeCell ref="B30:C30"/>
    <mergeCell ref="D30:J30"/>
    <mergeCell ref="D29:J29"/>
    <mergeCell ref="I24:J25"/>
    <mergeCell ref="B27:J27"/>
    <mergeCell ref="B29:C29"/>
  </mergeCells>
  <phoneticPr fontId="2" type="noConversion"/>
  <dataValidations count="1">
    <dataValidation type="list" allowBlank="1" showInputMessage="1" showErrorMessage="1" sqref="I13:J14" xr:uid="{00000000-0002-0000-0000-000000000000}">
      <formula1>"Petrol, Diesel"</formula1>
    </dataValidation>
  </dataValidations>
  <printOptions horizontalCentered="1" verticalCentered="1"/>
  <pageMargins left="0.25" right="0.25" top="0.25" bottom="0.25" header="0.25" footer="0.25"/>
  <pageSetup paperSize="9" scale="88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EECA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brownsm</dc:creator>
  <cp:lastModifiedBy>Microsoft Office User</cp:lastModifiedBy>
  <cp:lastPrinted>2020-07-30T01:22:54Z</cp:lastPrinted>
  <dcterms:created xsi:type="dcterms:W3CDTF">2012-09-07T02:58:00Z</dcterms:created>
  <dcterms:modified xsi:type="dcterms:W3CDTF">2020-07-30T02:31:24Z</dcterms:modified>
</cp:coreProperties>
</file>